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Users\Леново\Desktop\Боровское\ЗЦП\2025 год\"/>
    </mc:Choice>
  </mc:AlternateContent>
  <xr:revisionPtr revIDLastSave="0" documentId="13_ncr:1_{9B5DD005-601F-4AF1-87EC-B9D4FCEBE0C4}" xr6:coauthVersionLast="45" xr6:coauthVersionMax="45" xr10:uidLastSave="{00000000-0000-0000-0000-000000000000}"/>
  <bookViews>
    <workbookView xWindow="-108" yWindow="-108" windowWidth="23256" windowHeight="12576" tabRatio="678" firstSheet="26" activeTab="26" xr2:uid="{00000000-000D-0000-FFFF-FFFF00000000}"/>
  </bookViews>
  <sheets>
    <sheet name="титульный" sheetId="77" state="hidden" r:id="rId1"/>
    <sheet name="10-111" sheetId="59" state="hidden" r:id="rId2"/>
    <sheet name="113" sheetId="3" state="hidden" r:id="rId3"/>
    <sheet name="116-111" sheetId="62" state="hidden" r:id="rId4"/>
    <sheet name="121" sheetId="4" state="hidden" r:id="rId5"/>
    <sheet name="122" sheetId="5" state="hidden" r:id="rId6"/>
    <sheet name="123" sheetId="8" state="hidden" r:id="rId7"/>
    <sheet name="сп 123" sheetId="112" state="hidden" r:id="rId8"/>
    <sheet name="124" sheetId="7" state="hidden" r:id="rId9"/>
    <sheet name="131-2024г" sheetId="105" state="hidden" r:id="rId10"/>
    <sheet name="расш 142 аптечки" sheetId="115" state="hidden" r:id="rId11"/>
    <sheet name="143" sheetId="114" state="hidden" r:id="rId12"/>
    <sheet name="131 по разрядам" sheetId="65" state="hidden" r:id="rId13"/>
    <sheet name="131 штат" sheetId="75" state="hidden" r:id="rId14"/>
    <sheet name="116-135" sheetId="63" state="hidden" r:id="rId15"/>
    <sheet name="144 только КП" sheetId="110" state="hidden" r:id="rId16"/>
    <sheet name="144 уголь расш" sheetId="103" state="hidden" r:id="rId17"/>
    <sheet name="149а" sheetId="17" state="hidden" r:id="rId18"/>
    <sheet name="149зч (2)" sheetId="124" state="hidden" r:id="rId19"/>
    <sheet name="159г" sheetId="31" state="hidden" r:id="rId20"/>
    <sheet name="расш 158" sheetId="117" state="hidden" r:id="rId21"/>
    <sheet name="расш 159" sheetId="113" state="hidden" r:id="rId22"/>
    <sheet name="159 расчет тбо" sheetId="85" state="hidden" r:id="rId23"/>
    <sheet name="169" sheetId="34" state="hidden" r:id="rId24"/>
    <sheet name="161командировки" sheetId="111" state="hidden" r:id="rId25"/>
    <sheet name="161 командировки" sheetId="120" state="hidden" r:id="rId26"/>
    <sheet name="169 тех осм" sheetId="72" r:id="rId27"/>
    <sheet name="136командировка" sheetId="122"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s>
  <definedNames>
    <definedName name="_10040gkfy_74" localSheetId="12">'[1]144 _лимит_'!#REF!</definedName>
    <definedName name="_10040gkfy_74" localSheetId="15">'[1]144 _лимит_'!#REF!</definedName>
    <definedName name="_10040gkfy_74" localSheetId="18">'[1]144 _лимит_'!#REF!</definedName>
    <definedName name="_10040gkfy_74" localSheetId="20">'[1]144 _лимит_'!#REF!</definedName>
    <definedName name="_10040gkfy_74">'[1]144 _лимит_'!#REF!</definedName>
    <definedName name="_10089gkfy_75" localSheetId="12">'[1]144 _лимит_'!#REF!</definedName>
    <definedName name="_10089gkfy_75" localSheetId="15">'[1]144 _лимит_'!#REF!</definedName>
    <definedName name="_10089gkfy_75" localSheetId="18">'[1]144 _лимит_'!#REF!</definedName>
    <definedName name="_10089gkfy_75" localSheetId="20">'[1]144 _лимит_'!#REF!</definedName>
    <definedName name="_10089gkfy_75">'[1]144 _лимит_'!#REF!</definedName>
    <definedName name="_10138gkfy_76" localSheetId="12">'[1]144 _лимит_'!#REF!</definedName>
    <definedName name="_10138gkfy_76" localSheetId="15">'[1]144 _лимит_'!#REF!</definedName>
    <definedName name="_10138gkfy_76" localSheetId="18">'[1]144 _лимит_'!#REF!</definedName>
    <definedName name="_10138gkfy_76" localSheetId="20">'[1]144 _лимит_'!#REF!</definedName>
    <definedName name="_10138gkfy_76">'[1]144 _лимит_'!#REF!</definedName>
    <definedName name="_10187gkfy_77" localSheetId="12">'[1]144 _лимит_'!#REF!</definedName>
    <definedName name="_10187gkfy_77" localSheetId="15">'[1]144 _лимит_'!#REF!</definedName>
    <definedName name="_10187gkfy_77" localSheetId="18">'[1]144 _лимит_'!#REF!</definedName>
    <definedName name="_10187gkfy_77" localSheetId="20">'[1]144 _лимит_'!#REF!</definedName>
    <definedName name="_10187gkfy_77">'[1]144 _лимит_'!#REF!</definedName>
    <definedName name="_10236gkfy_78" localSheetId="12">'[1]144 _лимит_'!#REF!</definedName>
    <definedName name="_10236gkfy_78" localSheetId="15">'[1]144 _лимит_'!#REF!</definedName>
    <definedName name="_10236gkfy_78" localSheetId="18">'[1]144 _лимит_'!#REF!</definedName>
    <definedName name="_10236gkfy_78" localSheetId="20">'[1]144 _лимит_'!#REF!</definedName>
    <definedName name="_10236gkfy_78">'[1]144 _лимит_'!#REF!</definedName>
    <definedName name="_10285gkfy_79" localSheetId="12">'[1]144 _лимит_'!#REF!</definedName>
    <definedName name="_10285gkfy_79" localSheetId="15">'[1]144 _лимит_'!#REF!</definedName>
    <definedName name="_10285gkfy_79" localSheetId="18">'[1]144 _лимит_'!#REF!</definedName>
    <definedName name="_10285gkfy_79" localSheetId="20">'[1]144 _лимит_'!#REF!</definedName>
    <definedName name="_10285gkfy_79">'[1]144 _лимит_'!#REF!</definedName>
    <definedName name="_1029Excel_BuiltIn_Print_Titles_31_116" localSheetId="12">'[1]144 _лимит_'!#REF!</definedName>
    <definedName name="_1029Excel_BuiltIn_Print_Titles_31_116" localSheetId="15">'[1]144 _лимит_'!#REF!</definedName>
    <definedName name="_1029Excel_BuiltIn_Print_Titles_31_116" localSheetId="18">'[1]144 _лимит_'!#REF!</definedName>
    <definedName name="_1029Excel_BuiltIn_Print_Titles_31_116" localSheetId="20">'[1]144 _лимит_'!#REF!</definedName>
    <definedName name="_1029Excel_BuiltIn_Print_Titles_31_116">'[1]144 _лимит_'!#REF!</definedName>
    <definedName name="_10334gkfy_8" localSheetId="12">'[1]144 _лимит_'!#REF!</definedName>
    <definedName name="_10334gkfy_8" localSheetId="15">'[1]144 _лимит_'!#REF!</definedName>
    <definedName name="_10334gkfy_8" localSheetId="18">'[1]144 _лимит_'!#REF!</definedName>
    <definedName name="_10334gkfy_8" localSheetId="20">'[1]144 _лимит_'!#REF!</definedName>
    <definedName name="_10334gkfy_8">'[1]144 _лимит_'!#REF!</definedName>
    <definedName name="_10383gkfy_80" localSheetId="12">'[1]144 _лимит_'!#REF!</definedName>
    <definedName name="_10383gkfy_80" localSheetId="15">'[1]144 _лимит_'!#REF!</definedName>
    <definedName name="_10383gkfy_80" localSheetId="18">'[1]144 _лимит_'!#REF!</definedName>
    <definedName name="_10383gkfy_80" localSheetId="20">'[1]144 _лимит_'!#REF!</definedName>
    <definedName name="_10383gkfy_80">'[1]144 _лимит_'!#REF!</definedName>
    <definedName name="_10432gkfy_9" localSheetId="12">'[1]144 _лимит_'!#REF!</definedName>
    <definedName name="_10432gkfy_9" localSheetId="15">'[1]144 _лимит_'!#REF!</definedName>
    <definedName name="_10432gkfy_9" localSheetId="18">'[1]144 _лимит_'!#REF!</definedName>
    <definedName name="_10432gkfy_9" localSheetId="20">'[1]144 _лимит_'!#REF!</definedName>
    <definedName name="_10432gkfy_9">'[1]144 _лимит_'!#REF!</definedName>
    <definedName name="_10433АТ_1">[2]Справочник!$B$6</definedName>
    <definedName name="_10434АТ_10">[3]Справочник!$B$6</definedName>
    <definedName name="_10435АТ_11">[3]Справочник!$B$6</definedName>
    <definedName name="_10436АТ_12">[3]Справочник!$B$6</definedName>
    <definedName name="_10453АТ_28">[2]Справочник!$B$6</definedName>
    <definedName name="_10454АТ_29">[2]Справочник!$B$6</definedName>
    <definedName name="_10455АТ_3">[3]Справочник!$B$6</definedName>
    <definedName name="_10456АТ_30">[2]Справочник!$B$6</definedName>
    <definedName name="_10457АТ_31">[2]Справочник!$B$6</definedName>
    <definedName name="_10458АТ_32">[2]Справочник!$B$6</definedName>
    <definedName name="_10459АТ_33">[2]Справочник!$B$6</definedName>
    <definedName name="_10466АТ_4">[3]Справочник!$B$6</definedName>
    <definedName name="_10467АТ_40">[3]Справочник!$B$6</definedName>
    <definedName name="_10468АТ_41">[3]Справочник!$B$6</definedName>
    <definedName name="_10469АТ_42">[3]Справочник!$B$6</definedName>
    <definedName name="_10470АТ_43">[3]Справочник!$B$6</definedName>
    <definedName name="_10471АТ_44">[2]Справочник!$B$6</definedName>
    <definedName name="_10472АТ_45">[2]Справочник!$B$6</definedName>
    <definedName name="_10476АТ_49">[2]Справочник!$B$6</definedName>
    <definedName name="_10477АТ_5">[3]Справочник!$B$6</definedName>
    <definedName name="_10478АТ_50">[2]Справочник!$B$6</definedName>
    <definedName name="_10479АТ_51">[2]Справочник!$B$6</definedName>
    <definedName name="_10480АТ_52">[2]Справочник!$B$6</definedName>
    <definedName name="_10483АТ_55">[2]Справочник!$B$6</definedName>
    <definedName name="_10484АТ_56">[2]Справочник!$B$6</definedName>
    <definedName name="_10485АТ_57">[2]Справочник!$B$6</definedName>
    <definedName name="_10486АТ_58">[2]Справочник!$B$6</definedName>
    <definedName name="_10487АТ_59">[2]Справочник!$B$6</definedName>
    <definedName name="_10488АТ_6">[4]Справочник!$B$6</definedName>
    <definedName name="_10490АТ_61">[2]Справочник!$B$6</definedName>
    <definedName name="_10491АТ_62">[2]Справочник!$B$6</definedName>
    <definedName name="_10492АТ_63">[2]Справочник!$B$6</definedName>
    <definedName name="_10493АТ_64">[2]Справочник!$B$6</definedName>
    <definedName name="_10494АТ_65">[2]Справочник!$B$6</definedName>
    <definedName name="_10496АТ_67">[4]Справочник!$B$6</definedName>
    <definedName name="_10497АТ_68">[4]Справочник!$B$6</definedName>
    <definedName name="_10498АТ_69">[4]Справочник!$B$6</definedName>
    <definedName name="_10499АТ_7">[4]Справочник!$B$6</definedName>
    <definedName name="_10500АТ_70">[5]Справочник!$B$6</definedName>
    <definedName name="_10501АТ_71">[2]Справочник!$B$6</definedName>
    <definedName name="_10502АТ_72">[2]Справочник!$B$6</definedName>
    <definedName name="_10503АТ_73">[2]Справочник!$B$6</definedName>
    <definedName name="_10505АТ_8">[4]Справочник!$B$6</definedName>
    <definedName name="_10506АТ_9">[3]Справочник!$B$6</definedName>
    <definedName name="_10507ввв_1">[6]Справочник!$B$6</definedName>
    <definedName name="_10508ввв_2">[7]Справочник!$B$6</definedName>
    <definedName name="_10509вода_1">[8]Справочник!$B$12</definedName>
    <definedName name="_10510вода_10">[8]Справочник!$B$12</definedName>
    <definedName name="_10511вода_11">[8]Справочник!$B$12</definedName>
    <definedName name="_10512вода_12">[8]Справочник!$B$12</definedName>
    <definedName name="_10513вода_13">[8]Справочник!$B$12</definedName>
    <definedName name="_10514вода_14">[8]Справочник!$B$12</definedName>
    <definedName name="_10515вода_15">[8]Справочник!$B$12</definedName>
    <definedName name="_10516вода_16">[8]Справочник!$B$12</definedName>
    <definedName name="_10517вода_17">[8]Справочник!$B$12</definedName>
    <definedName name="_10518вода_18">[8]Справочник!$B$12</definedName>
    <definedName name="_10519вода_19">[8]Справочник!$B$12</definedName>
    <definedName name="_10520вода_2">[8]Справочник!$B$12</definedName>
    <definedName name="_10521вода_20">[8]Справочник!$B$12</definedName>
    <definedName name="_10522вода_21">[8]Справочник!$B$12</definedName>
    <definedName name="_10523вода_22">[9]Справочник!$B$12</definedName>
    <definedName name="_10524вода_23">[9]Справочник!$B$12</definedName>
    <definedName name="_10525вода_24">[8]Справочник!$B$12</definedName>
    <definedName name="_10526вода_25">[8]Справочник!$B$12</definedName>
    <definedName name="_10527вода_26">[8]Справочник!$B$12</definedName>
    <definedName name="_10528вода_27">[8]Справочник!$B$12</definedName>
    <definedName name="_10529вода_28">[8]Справочник!$B$12</definedName>
    <definedName name="_10530вода_29">[8]Справочник!$B$12</definedName>
    <definedName name="_10531вода_3">[8]Справочник!$B$12</definedName>
    <definedName name="_10532вода_30">[10]Справочник!$B$12</definedName>
    <definedName name="_10533вода_4">[8]Справочник!$B$12</definedName>
    <definedName name="_10534вода_5">[8]Справочник!$B$12</definedName>
    <definedName name="_10535вода_6">[8]Справочник!$B$12</definedName>
    <definedName name="_10536вода_7">[8]Справочник!$B$12</definedName>
    <definedName name="_10537вода_8">[8]Справочник!$B$12</definedName>
    <definedName name="_10538вода_9">[8]Справочник!$B$12</definedName>
    <definedName name="_10539Габит_1">[5]Справочник!$B$8</definedName>
    <definedName name="_10540Габит_10">[5]Справочник!$B$8</definedName>
    <definedName name="_10541Габит_11">[5]Справочник!$B$8</definedName>
    <definedName name="_10542Габит_12">[5]Справочник!$B$8</definedName>
    <definedName name="_10559Габит_28">[5]Справочник!$B$8</definedName>
    <definedName name="_10560Габит_29">[5]Справочник!$B$8</definedName>
    <definedName name="_10561Габит_3">[5]Справочник!$B$8</definedName>
    <definedName name="_10562Габит_30">[5]Справочник!$B$8</definedName>
    <definedName name="_10563Габит_31">[5]Справочник!$B$8</definedName>
    <definedName name="_10564Габит_32">[5]Справочник!$B$8</definedName>
    <definedName name="_10565Габит_33">[5]Справочник!$B$8</definedName>
    <definedName name="_10572Габит_4">[5]Справочник!$B$8</definedName>
    <definedName name="_10573Габит_40">[5]Справочник!$B$8</definedName>
    <definedName name="_10574Габит_41">[5]Справочник!$B$8</definedName>
    <definedName name="_10575Габит_42">[5]Справочник!$B$8</definedName>
    <definedName name="_10576Габит_43">[5]Справочник!$B$8</definedName>
    <definedName name="_10577Габит_44">[5]Справочник!$B$8</definedName>
    <definedName name="_10578Габит_45">[5]Справочник!$B$8</definedName>
    <definedName name="_10582Габит_49">[5]Справочник!$B$8</definedName>
    <definedName name="_10583Габит_5">[5]Справочник!$B$8</definedName>
    <definedName name="_10584Габит_50">[5]Справочник!$B$8</definedName>
    <definedName name="_10585Габит_51">[5]Справочник!$B$8</definedName>
    <definedName name="_10586Габит_52">[5]Справочник!$B$8</definedName>
    <definedName name="_10589Габит_55">[5]Справочник!$B$8</definedName>
    <definedName name="_10590Габит_56">[5]Справочник!$B$8</definedName>
    <definedName name="_10591Габит_57">[5]Справочник!$B$8</definedName>
    <definedName name="_10592Габит_58">[5]Справочник!$B$8</definedName>
    <definedName name="_10593Габит_59">[5]Справочник!$B$8</definedName>
    <definedName name="_10594Габит_6">[5]Справочник!$B$8</definedName>
    <definedName name="_10596Габит_61">[5]Справочник!$B$8</definedName>
    <definedName name="_10597Габит_62">[5]Справочник!$B$8</definedName>
    <definedName name="_10598Габит_63">[5]Справочник!$B$8</definedName>
    <definedName name="_10599Габит_64">[5]Справочник!$B$8</definedName>
    <definedName name="_10600Габит_65">[5]Справочник!$B$8</definedName>
    <definedName name="_10602Габит_67">[5]Справочник!$B$8</definedName>
    <definedName name="_10603Габит_68">[5]Справочник!$B$8</definedName>
    <definedName name="_10604Габит_69">[5]Справочник!$B$8</definedName>
    <definedName name="_10605Габит_7">[5]Справочник!$B$8</definedName>
    <definedName name="_10607Габит_71">[5]Справочник!$B$8</definedName>
    <definedName name="_10608Габит_72">[5]Справочник!$B$8</definedName>
    <definedName name="_10609Габит_73">[5]Справочник!$B$8</definedName>
    <definedName name="_10611Габит_8">[5]Справочник!$B$8</definedName>
    <definedName name="_10612Габит_9">[5]Справочник!$B$8</definedName>
    <definedName name="_10614гщшен8щ_2">[11]Справочник!$B$12</definedName>
    <definedName name="_10615д_1">[12]Справочник!$B$14</definedName>
    <definedName name="_10616д_2">[12]Справочник!$B$14</definedName>
    <definedName name="_10617д_3">[12]Справочник!$B$14</definedName>
    <definedName name="_10620д_6">[5]Справочник!$B$14</definedName>
    <definedName name="_10621да_1">[13]Справочник!$B$12</definedName>
    <definedName name="_10622да_2">[14]Справочник!$B$12</definedName>
    <definedName name="_10623да_3">[14]Справочник!$B$12</definedName>
    <definedName name="_10624да_4">[15]Справочник!$B$12</definedName>
    <definedName name="_10625ж_1">[16]Справочник!$B$14</definedName>
    <definedName name="_10626ж_2">[16]Справочник!$B$14</definedName>
    <definedName name="_10627ж_3">[16]Справочник!$B$14</definedName>
    <definedName name="_10628ж_4">[5]Справочник!$B$14</definedName>
    <definedName name="_10629ж_5">[5]Справочник!$B$14</definedName>
    <definedName name="_10630ж_6">[5]Справочник!$B$14</definedName>
    <definedName name="_10631зарплата_1">[13]Справочник!$B$12</definedName>
    <definedName name="_10632зарплата_2">[14]Справочник!$B$12</definedName>
    <definedName name="_10633зарплата_3">[14]Справочник!$B$12</definedName>
    <definedName name="_10634зарплата_4">[15]Справочник!$B$12</definedName>
    <definedName name="_10635и_1">[17]Справочник!$B$6</definedName>
    <definedName name="_10636и_10">[18]Справочник!$B$6</definedName>
    <definedName name="_10637и_100">[19]Справочник!$B$6</definedName>
    <definedName name="_10638и_101">[19]Справочник!$B$6</definedName>
    <definedName name="_10639и_102">[19]Справочник!$B$6</definedName>
    <definedName name="_10640и_103">[19]Справочник!$B$6</definedName>
    <definedName name="_10641и_104">[20]Справочник!$B$6</definedName>
    <definedName name="_10642и_105">[19]Справочник!$B$6</definedName>
    <definedName name="_10643и_106">[19]Справочник!$B$6</definedName>
    <definedName name="_10644и_107">[19]Справочник!$B$6</definedName>
    <definedName name="_10645и_108">[19]Справочник!$B$6</definedName>
    <definedName name="_10646и_109">[19]Справочник!$B$6</definedName>
    <definedName name="_10647и_11">[21]Справочник!$B$6</definedName>
    <definedName name="_10648и_110">[5]Справочник!$B$6</definedName>
    <definedName name="_10649и_111">[5]Справочник!$B$6</definedName>
    <definedName name="_10650и_112">[22]Справочник!$B$6</definedName>
    <definedName name="_10651и_113">[23]Справочник!$B$6</definedName>
    <definedName name="_10652и_114">[23]Справочник!$B$6</definedName>
    <definedName name="_10653и_115">[23]Справочник!$B$6</definedName>
    <definedName name="_10654и_116">[19]Справочник!$B$6</definedName>
    <definedName name="_10655и_117">[19]Справочник!$B$6</definedName>
    <definedName name="_10656и_118">[19]Справочник!$B$6</definedName>
    <definedName name="_10657и_119">[24]Справочник!$B$6</definedName>
    <definedName name="_10658и_12">[21]Справочник!$B$6</definedName>
    <definedName name="_10659и_13">[21]Справочник!$B$6</definedName>
    <definedName name="_10663и_17">[21]Справочник!$B$6</definedName>
    <definedName name="_10664и_18">[21]Справочник!$B$6</definedName>
    <definedName name="_10665и_19">[21]Справочник!$B$6</definedName>
    <definedName name="_10666и_2">[17]Справочник!$B$6</definedName>
    <definedName name="_10673и_26">[25]Справочник!$B$6</definedName>
    <definedName name="_10674и_27">[25]Справочник!$B$6</definedName>
    <definedName name="_10675и_28">[25]Справочник!$B$6</definedName>
    <definedName name="_10676и_29">[21]Справочник!$B$6</definedName>
    <definedName name="_10677и_3">[17]Справочник!$B$6</definedName>
    <definedName name="_10678и_30">[23]Справочник!$B$6</definedName>
    <definedName name="_10679и_31">[23]Справочник!$B$6</definedName>
    <definedName name="_10680и_32">[23]Справочник!$B$6</definedName>
    <definedName name="_10681и_33">[26]Справочник!$B$6</definedName>
    <definedName name="_10682и_34">[26]Справочник!$B$6</definedName>
    <definedName name="_10686и_38">[21]Справочник!$B$6</definedName>
    <definedName name="_10687и_39">[21]Справочник!$B$6</definedName>
    <definedName name="_10688и_4">[17]Справочник!$B$6</definedName>
    <definedName name="_10689и_40">[21]Справочник!$B$6</definedName>
    <definedName name="_10690и_41">[5]Справочник!$B$6</definedName>
    <definedName name="_10691и_42">[5]Справочник!$B$6</definedName>
    <definedName name="_10692и_43">[5]Справочник!$B$6</definedName>
    <definedName name="_10693и_44">[21]Справочник!$B$6</definedName>
    <definedName name="_10694и_45">[21]Справочник!$B$6</definedName>
    <definedName name="_10695и_46">[21]Справочник!$B$6</definedName>
    <definedName name="_10696и_47">[21]Справочник!$B$6</definedName>
    <definedName name="_10697и_48">[21]Справочник!$B$6</definedName>
    <definedName name="_10698и_49">[26]Справочник!$B$6</definedName>
    <definedName name="_10699и_5">[17]Справочник!$B$6</definedName>
    <definedName name="_10700и_50">[26]Справочник!$B$6</definedName>
    <definedName name="_10701и_51">[21]Справочник!$B$6</definedName>
    <definedName name="_10705и_55">[24]Справочник!$B$6</definedName>
    <definedName name="_10706и_56">[5]Справочник!$B$6</definedName>
    <definedName name="_10707и_57">[5]Справочник!$B$6</definedName>
    <definedName name="_10708и_58">[5]Справочник!$B$6</definedName>
    <definedName name="_10709и_59">[22]Справочник!$B$6</definedName>
    <definedName name="_10710и_6">[19]Справочник!$B$6</definedName>
    <definedName name="_10711и_60">[22]Справочник!$B$6</definedName>
    <definedName name="_10712и_61">[22]Справочник!$B$6</definedName>
    <definedName name="_10716и_65">[22]Справочник!$B$6</definedName>
    <definedName name="_10717и_66">[22]Справочник!$B$6</definedName>
    <definedName name="_10718и_67">[22]Справочник!$B$6</definedName>
    <definedName name="_10719и_68">[22]Справочник!$B$6</definedName>
    <definedName name="_10720и_69">[22]Справочник!$B$6</definedName>
    <definedName name="_10721и_7">[19]Справочник!$B$6</definedName>
    <definedName name="_10722и_70">[22]Справочник!$B$6</definedName>
    <definedName name="_10723и_71">[19]Справочник!$B$6</definedName>
    <definedName name="_10724и_72">[19]Справочник!$B$6</definedName>
    <definedName name="_10725и_73">[19]Справочник!$B$6</definedName>
    <definedName name="_10726и_74">[19]Справочник!$B$6</definedName>
    <definedName name="_10727и_75">[19]Справочник!$B$6</definedName>
    <definedName name="_10728и_76">[19]Справочник!$B$6</definedName>
    <definedName name="_10729и_77">[22]Справочник!$B$6</definedName>
    <definedName name="_10730и_78">[22]Справочник!$B$6</definedName>
    <definedName name="_10731и_79">[22]Справочник!$B$6</definedName>
    <definedName name="_10732и_8">[18]Справочник!$B$6</definedName>
    <definedName name="_10733и_80">[22]Справочник!$B$6</definedName>
    <definedName name="_10734и_81">[22]Справочник!$B$6</definedName>
    <definedName name="_10735и_82">[22]Справочник!$B$6</definedName>
    <definedName name="_10736и_83">[25]Справочник!$B$6</definedName>
    <definedName name="_10737и_84">[25]Справочник!$B$6</definedName>
    <definedName name="_10738и_85">[25]Справочник!$B$6</definedName>
    <definedName name="_10739и_86">[25]Справочник!$B$6</definedName>
    <definedName name="_10740и_87">[19]Справочник!$B$6</definedName>
    <definedName name="_10741и_88">[19]Справочник!$B$6</definedName>
    <definedName name="_10742и_89">[22]Справочник!$B$6</definedName>
    <definedName name="_10743и_9">[18]Справочник!$B$6</definedName>
    <definedName name="_10744и_90">[22]Справочник!$B$6</definedName>
    <definedName name="_10745и_91">[5]Справочник!$B$6</definedName>
    <definedName name="_10746и_92">[22]Справочник!$B$6</definedName>
    <definedName name="_10747и_93">[19]Справочник!$B$6</definedName>
    <definedName name="_10748и_94">[19]Справочник!$B$6</definedName>
    <definedName name="_10749и_95">[19]Справочник!$B$6</definedName>
    <definedName name="_10750и_96">[19]Справочник!$B$6</definedName>
    <definedName name="_10751и_97">[27]Справочник!$B$6</definedName>
    <definedName name="_10752и_98">[27]Справочник!$B$6</definedName>
    <definedName name="_10753и_99">[19]Справочник!$B$6</definedName>
    <definedName name="_10754Имя1_1">[28]Справочник!$B$15</definedName>
    <definedName name="_10755Имя1_10">[29]Справочник!$B$16</definedName>
    <definedName name="_10756Имя1_11">[30]Справочник!$B$15</definedName>
    <definedName name="_10757Имя1_12">[30]Справочник!$B$15</definedName>
    <definedName name="_10758Имя1_13">[30]Справочник!$B$15</definedName>
    <definedName name="_10759Имя1_14">[30]Справочник!$B$15</definedName>
    <definedName name="_10760Имя1_15">[30]Справочник!$B$15</definedName>
    <definedName name="_10761Имя1_16">[30]Справочник!$B$15</definedName>
    <definedName name="_10762Имя1_17">[31]Справочник!$B$16</definedName>
    <definedName name="_10763Имя1_18">[32]Справочник!$B$16</definedName>
    <definedName name="_10764Имя1_19">[32]Справочник!$B$16</definedName>
    <definedName name="_10765Имя1_2">[28]Справочник!$B$15</definedName>
    <definedName name="_10766Имя1_20">[32]Справочник!$B$16</definedName>
    <definedName name="_10767Имя1_21">[33]Справочник!$B$16</definedName>
    <definedName name="_10768Имя1_22">[33]Справочник!$B$16</definedName>
    <definedName name="_10769Имя1_23">[33]Справочник!$B$16</definedName>
    <definedName name="_10770Имя1_24">[34]Справочник!$B$16</definedName>
    <definedName name="_10771Имя1_25">[34]Справочник!$B$16</definedName>
    <definedName name="_10772Имя1_26">[34]Справочник!$B$16</definedName>
    <definedName name="_10773Имя1_27">[34]Справочник!$B$16</definedName>
    <definedName name="_10774Имя1_28">[30]Справочник!$B$15</definedName>
    <definedName name="_10775Имя1_29">[30]Справочник!$B$15</definedName>
    <definedName name="_10776Имя1_3" localSheetId="12">#REF!</definedName>
    <definedName name="_10776Имя1_3" localSheetId="15">#REF!</definedName>
    <definedName name="_10776Имя1_3" localSheetId="18">#REF!</definedName>
    <definedName name="_10776Имя1_3" localSheetId="20">#REF!</definedName>
    <definedName name="_10776Имя1_3">#REF!</definedName>
    <definedName name="_10777Имя1_30">[30]Справочник!$B$15</definedName>
    <definedName name="_10778Имя1_31">[30]Справочник!$B$15</definedName>
    <definedName name="_10779Имя1_32">[30]Справочник!$B$15</definedName>
    <definedName name="_10780Имя1_33">[30]Справочник!$B$15</definedName>
    <definedName name="_10781Имя1_34">[30]Справочник!$B$15</definedName>
    <definedName name="_10782Имя1_35">[30]Справочник!$B$15</definedName>
    <definedName name="_10783Имя1_36">[30]Справочник!$B$15</definedName>
    <definedName name="_10784Имя1_37">[35]Справочник!$B$16</definedName>
    <definedName name="_10785Имя1_38">[35]Справочник!$B$16</definedName>
    <definedName name="_10786Имя1_39">[35]Справочник!$B$16</definedName>
    <definedName name="_10787Имя1_4" localSheetId="12">#REF!</definedName>
    <definedName name="_10787Имя1_4" localSheetId="15">#REF!</definedName>
    <definedName name="_10787Имя1_4" localSheetId="18">#REF!</definedName>
    <definedName name="_10787Имя1_4" localSheetId="20">#REF!</definedName>
    <definedName name="_10787Имя1_4">#REF!</definedName>
    <definedName name="_10788Имя1_40">[30]Справочник!$B$15</definedName>
    <definedName name="_10789Имя1_109" localSheetId="12">#REF!</definedName>
    <definedName name="_10789Имя1_109" localSheetId="15">#REF!</definedName>
    <definedName name="_10789Имя1_109" localSheetId="18">#REF!</definedName>
    <definedName name="_10789Имя1_109" localSheetId="20">#REF!</definedName>
    <definedName name="_10789Имя1_109">#REF!</definedName>
    <definedName name="_10789Имя1_41">[30]Справочник!$B$15</definedName>
    <definedName name="_1078Excel_BuiltIn_Print_Titles_31_117" localSheetId="12">'[1]144 _лимит_'!#REF!</definedName>
    <definedName name="_1078Excel_BuiltIn_Print_Titles_31_117" localSheetId="15">'[1]144 _лимит_'!#REF!</definedName>
    <definedName name="_1078Excel_BuiltIn_Print_Titles_31_117" localSheetId="18">'[1]144 _лимит_'!#REF!</definedName>
    <definedName name="_1078Excel_BuiltIn_Print_Titles_31_117" localSheetId="20">'[1]144 _лимит_'!#REF!</definedName>
    <definedName name="_1078Excel_BuiltIn_Print_Titles_31_117">'[1]144 _лимит_'!#REF!</definedName>
    <definedName name="_10790Имя1_42">[30]Справочник!$B$15</definedName>
    <definedName name="_10791Имя1_43">[30]Справочник!$B$15</definedName>
    <definedName name="_10792Имя1_44">[30]Справочник!$B$15</definedName>
    <definedName name="_10793Имя1_45">[30]Справочник!$B$15</definedName>
    <definedName name="_10794Имя1_46">[30]Справочник!$B$15</definedName>
    <definedName name="_10795Имя1_47">[30]Справочник!$B$15</definedName>
    <definedName name="_10796Имя1_48">[30]Справочник!$B$15</definedName>
    <definedName name="_10798Имя1_5" localSheetId="12">#REF!</definedName>
    <definedName name="_10798Имя1_5" localSheetId="15">#REF!</definedName>
    <definedName name="_10798Имя1_5" localSheetId="18">#REF!</definedName>
    <definedName name="_10798Имя1_5" localSheetId="20">#REF!</definedName>
    <definedName name="_10798Имя1_5">#REF!</definedName>
    <definedName name="_10799Имя1_50">[31]Справочник!$B$16</definedName>
    <definedName name="_10800Имя1_51">[31]Справочник!$B$16</definedName>
    <definedName name="_10801Имя1_52">[31]Справочник!$B$16</definedName>
    <definedName name="_10802Имя1_53" localSheetId="12">#REF!</definedName>
    <definedName name="_10802Имя1_53" localSheetId="15">#REF!</definedName>
    <definedName name="_10802Имя1_53" localSheetId="18">#REF!</definedName>
    <definedName name="_10802Имя1_53" localSheetId="20">#REF!</definedName>
    <definedName name="_10802Имя1_53">#REF!</definedName>
    <definedName name="_10803Имя1_54" localSheetId="12">#REF!</definedName>
    <definedName name="_10803Имя1_54" localSheetId="15">#REF!</definedName>
    <definedName name="_10803Имя1_54" localSheetId="18">#REF!</definedName>
    <definedName name="_10803Имя1_54" localSheetId="20">#REF!</definedName>
    <definedName name="_10803Имя1_54">#REF!</definedName>
    <definedName name="_10804Имя1_55" localSheetId="12">#REF!</definedName>
    <definedName name="_10804Имя1_55" localSheetId="15">#REF!</definedName>
    <definedName name="_10804Имя1_55" localSheetId="18">#REF!</definedName>
    <definedName name="_10804Имя1_55" localSheetId="20">#REF!</definedName>
    <definedName name="_10804Имя1_55">#REF!</definedName>
    <definedName name="_10805Имя1_56">[36]Справочник!$B$16</definedName>
    <definedName name="_10806Имя1_57">[36]Справочник!$B$16</definedName>
    <definedName name="_10807Имя1_58">[36]Справочник!$B$16</definedName>
    <definedName name="_10808Имя1_59">[37]Справочник!$B$16</definedName>
    <definedName name="_10809Имя1_6" localSheetId="12">#REF!</definedName>
    <definedName name="_10809Имя1_6" localSheetId="15">#REF!</definedName>
    <definedName name="_10809Имя1_6" localSheetId="18">#REF!</definedName>
    <definedName name="_10809Имя1_6" localSheetId="20">#REF!</definedName>
    <definedName name="_10809Имя1_6">#REF!</definedName>
    <definedName name="_10810Имя1_60">[37]Справочник!$B$16</definedName>
    <definedName name="_10811Имя1_61">[37]Справочник!$B$16</definedName>
    <definedName name="_10812Имя1_62">[37]Справочник!$B$16</definedName>
    <definedName name="_10813Имя1_63">[37]Справочник!$B$16</definedName>
    <definedName name="_10814Имя1_64">[37]Справочник!$B$16</definedName>
    <definedName name="_10815Имя1_65">[32]Справочник!$B$16</definedName>
    <definedName name="_10816Имя1_66">[32]Справочник!$B$16</definedName>
    <definedName name="_10817Имя1_67">[32]Справочник!$B$16</definedName>
    <definedName name="_10818Имя1_68">[32]Справочник!$B$16</definedName>
    <definedName name="_10867Имя1_69" localSheetId="12">#REF!</definedName>
    <definedName name="_10867Имя1_69" localSheetId="15">#REF!</definedName>
    <definedName name="_10867Имя1_69" localSheetId="18">#REF!</definedName>
    <definedName name="_10867Имя1_69" localSheetId="20">#REF!</definedName>
    <definedName name="_10867Имя1_69">#REF!</definedName>
    <definedName name="_10868Имя1_7" localSheetId="12">#REF!</definedName>
    <definedName name="_10868Имя1_7" localSheetId="15">#REF!</definedName>
    <definedName name="_10868Имя1_7" localSheetId="18">#REF!</definedName>
    <definedName name="_10868Имя1_7" localSheetId="20">#REF!</definedName>
    <definedName name="_10868Имя1_7">#REF!</definedName>
    <definedName name="_10917Имя1_70" localSheetId="12">#REF!</definedName>
    <definedName name="_10917Имя1_70" localSheetId="15">#REF!</definedName>
    <definedName name="_10917Имя1_70" localSheetId="18">#REF!</definedName>
    <definedName name="_10917Имя1_70" localSheetId="20">#REF!</definedName>
    <definedName name="_10917Имя1_70">#REF!</definedName>
    <definedName name="_10918Имя1_71">[29]Справочник!$B$16</definedName>
    <definedName name="_10919Имя1_72">[29]Справочник!$B$16</definedName>
    <definedName name="_10920Имя1_73">[38]Справочник!$B$16</definedName>
    <definedName name="_10921Имя1_74">[38]Справочник!$B$16</definedName>
    <definedName name="_10922Имя1_75">[38]Справочник!$B$16</definedName>
    <definedName name="_10923Имя1_76">[39]Справочник!$B$16</definedName>
    <definedName name="_10926Имя1_79">[37]Справочник!$B$16</definedName>
    <definedName name="_10927Имя1_8" localSheetId="12">#REF!</definedName>
    <definedName name="_10927Имя1_8" localSheetId="15">#REF!</definedName>
    <definedName name="_10927Имя1_8" localSheetId="18">#REF!</definedName>
    <definedName name="_10927Имя1_8" localSheetId="20">#REF!</definedName>
    <definedName name="_10927Имя1_8">#REF!</definedName>
    <definedName name="_10928Имя1_80">[37]Справочник!$B$16</definedName>
    <definedName name="_10929Имя1_81">[37]Справочник!$B$16</definedName>
    <definedName name="_10930Имя1_82">[39]Справочник!$B$16</definedName>
    <definedName name="_10931Имя1_83">[39]Справочник!$B$16</definedName>
    <definedName name="_10932Имя1_84" localSheetId="12">#REF!</definedName>
    <definedName name="_10932Имя1_84" localSheetId="15">#REF!</definedName>
    <definedName name="_10932Имя1_84" localSheetId="18">#REF!</definedName>
    <definedName name="_10932Имя1_84" localSheetId="20">#REF!</definedName>
    <definedName name="_10932Имя1_84">#REF!</definedName>
    <definedName name="_10933Имя1_85">[39]Справочник!$B$16</definedName>
    <definedName name="_10934Имя1_86">[39]Справочник!$B$16</definedName>
    <definedName name="_10935Имя1_87">[40]Справочник!$B$16</definedName>
    <definedName name="_10936Имя1_88">[40]Справочник!$B$16</definedName>
    <definedName name="_10937Имя1_89">[40]Справочник!$B$16</definedName>
    <definedName name="_10938Имя1_9">[29]Справочник!$B$16</definedName>
    <definedName name="_10939Имя1_90">[33]Справочник!$B$16</definedName>
    <definedName name="_10940Имя1_91">[33]Справочник!$B$16</definedName>
    <definedName name="_10941Имя1_92">[33]Справочник!$B$16</definedName>
    <definedName name="_10942Имя1_93">[41]Справочник!$B$16</definedName>
    <definedName name="_10943Имя1_94">[5]Справочник!$B$16</definedName>
    <definedName name="_10944Имя1_95">[39]Справочник!$B$16</definedName>
    <definedName name="_10945Имя1_96">[39]Справочник!$B$16</definedName>
    <definedName name="_10946Имя1_97">[39]Справочник!$B$16</definedName>
    <definedName name="_10947Имя1_98">[42]Справочник!$B$16</definedName>
    <definedName name="_10948Имя1_12_1">[43]Справочник!$B$16</definedName>
    <definedName name="_10949Имя1_12_2">[44]Справочник!$B$16</definedName>
    <definedName name="_10950Имя1_12_3">[44]Справочник!$B$16</definedName>
    <definedName name="_10951Имя1_12_4">[45]Справочник!$B$16</definedName>
    <definedName name="_10952Имя1_13_1">[43]Справочник!$B$16</definedName>
    <definedName name="_10953Имя1_13_2">[44]Справочник!$B$16</definedName>
    <definedName name="_10954Имя1_13_3">[44]Справочник!$B$16</definedName>
    <definedName name="_10955Имя1_13_4">[45]Справочник!$B$16</definedName>
    <definedName name="_10956Имя1_2_1">[43]Справочник!$B$16</definedName>
    <definedName name="_10957Имя1_2_2">[44]Справочник!$B$16</definedName>
    <definedName name="_10958Имя1_2_3">[44]Справочник!$B$16</definedName>
    <definedName name="_10959Имя1_2_4">[45]Справочник!$B$16</definedName>
    <definedName name="_10960Имя1_3_1">[43]Справочник!$B$16</definedName>
    <definedName name="_10961Имя1_3_2">[44]Справочник!$B$16</definedName>
    <definedName name="_10962Имя1_3_3">[44]Справочник!$B$16</definedName>
    <definedName name="_10963Имя1_3_4">[45]Справочник!$B$16</definedName>
    <definedName name="_10964Имя2_1">[28]Справочник!$B$11</definedName>
    <definedName name="_10965Имя2_10">[5]Справочник!$B$12</definedName>
    <definedName name="_10966Имя2_100">[42]Справочник!$B$12</definedName>
    <definedName name="_10967Имя2_11">[30]Справочник!$B$11</definedName>
    <definedName name="_10968Имя2_12">[30]Справочник!$B$11</definedName>
    <definedName name="_10969Имя2_13">[30]Справочник!$B$11</definedName>
    <definedName name="_10970Имя2_14">[30]Справочник!$B$11</definedName>
    <definedName name="_10971Имя2_15">[30]Справочник!$B$11</definedName>
    <definedName name="_10972Имя2_16">[30]Справочник!$B$11</definedName>
    <definedName name="_10973Имя2_17">[31]Справочник!$B$12</definedName>
    <definedName name="_10974Имя2_18">[46]Справочник!$B$12</definedName>
    <definedName name="_10975Имя2_19">[46]Справочник!$B$12</definedName>
    <definedName name="_10976Имя2_2">[28]Справочник!$B$11</definedName>
    <definedName name="_10977Имя2_20">[46]Справочник!$B$12</definedName>
    <definedName name="_10978Имя2_21">[46]Справочник!$B$12</definedName>
    <definedName name="_10979Имя2_22">[46]Справочник!$B$12</definedName>
    <definedName name="_10980Имя2_23">[46]Справочник!$B$12</definedName>
    <definedName name="_10981Имя2_24">[33]Справочник!$B$12</definedName>
    <definedName name="_10982Имя2_25">[33]Справочник!$B$12</definedName>
    <definedName name="_10983Имя2_26">[33]Справочник!$B$12</definedName>
    <definedName name="_10984Имя2_27">[34]Справочник!$B$12</definedName>
    <definedName name="_10985Имя2_28">[34]Справочник!$B$12</definedName>
    <definedName name="_10986Имя2_29">[46]Справочник!$B$12</definedName>
    <definedName name="_10987Имя2_3" localSheetId="12">#REF!</definedName>
    <definedName name="_10987Имя2_3" localSheetId="15">#REF!</definedName>
    <definedName name="_10987Имя2_3" localSheetId="18">#REF!</definedName>
    <definedName name="_10987Имя2_3" localSheetId="20">#REF!</definedName>
    <definedName name="_10987Имя2_3">#REF!</definedName>
    <definedName name="_10988Имя2_30">[46]Справочник!$B$12</definedName>
    <definedName name="_10989Имя2_31">[46]Справочник!$B$12</definedName>
    <definedName name="_10990Имя2_32">[34]Справочник!$B$12</definedName>
    <definedName name="_10991Имя2_33">[34]Справочник!$B$12</definedName>
    <definedName name="_10992Имя2_34">[30]Справочник!$B$11</definedName>
    <definedName name="_10993Имя2_35">[30]Справочник!$B$11</definedName>
    <definedName name="_10994Имя2_36">[30]Справочник!$B$11</definedName>
    <definedName name="_10995Имя2_37">[30]Справочник!$B$11</definedName>
    <definedName name="_10996Имя2_38">[30]Справочник!$B$11</definedName>
    <definedName name="_10997Имя2_39">[30]Справочник!$B$11</definedName>
    <definedName name="_10998Имя2_4" localSheetId="12">#REF!</definedName>
    <definedName name="_10998Имя2_4" localSheetId="15">#REF!</definedName>
    <definedName name="_10998Имя2_4" localSheetId="18">#REF!</definedName>
    <definedName name="_10998Имя2_4" localSheetId="20">#REF!</definedName>
    <definedName name="_10998Имя2_4">#REF!</definedName>
    <definedName name="_10998Имя2_5" localSheetId="12">#REF!</definedName>
    <definedName name="_10998Имя2_5" localSheetId="15">#REF!</definedName>
    <definedName name="_10998Имя2_5" localSheetId="18">#REF!</definedName>
    <definedName name="_10998Имя2_5" localSheetId="20">#REF!</definedName>
    <definedName name="_10998Имя2_5">#REF!</definedName>
    <definedName name="_10999Имя2_40">[30]Справочник!$B$11</definedName>
    <definedName name="_11000Имя2_41">[30]Справочник!$B$11</definedName>
    <definedName name="_11001Имя2_42">[30]Справочник!$B$11</definedName>
    <definedName name="_11002Имя2_43">[35]Справочник!$B$12</definedName>
    <definedName name="_11003Имя2_44">[35]Справочник!$B$12</definedName>
    <definedName name="_11004Имя2_45">[35]Справочник!$B$12</definedName>
    <definedName name="_11005Имя2_46">[47]Справочник!$B$12</definedName>
    <definedName name="_11006Имя2_47">[47]Справочник!$B$12</definedName>
    <definedName name="_11007Имя2_48">[47]Справочник!$B$12</definedName>
    <definedName name="_11008Имя2_49">[30]Справочник!$B$11</definedName>
    <definedName name="_11009Имя2_5" localSheetId="12">#REF!</definedName>
    <definedName name="_11009Имя2_5" localSheetId="15">#REF!</definedName>
    <definedName name="_11009Имя2_5" localSheetId="18">#REF!</definedName>
    <definedName name="_11009Имя2_5" localSheetId="20">#REF!</definedName>
    <definedName name="_11009Имя2_5">#REF!</definedName>
    <definedName name="_11010Имя2_50">[30]Справочник!$B$11</definedName>
    <definedName name="_11011Имя2_51">[30]Справочник!$B$11</definedName>
    <definedName name="_11012Имя2_52">[30]Справочник!$B$11</definedName>
    <definedName name="_11013Имя2_53">[30]Справочник!$B$11</definedName>
    <definedName name="_11014Имя2_54">[30]Справочник!$B$11</definedName>
    <definedName name="_11015Имя2_55">[48]Справочник!$B$12</definedName>
    <definedName name="_11016Имя2_56">[31]Справочник!$B$12</definedName>
    <definedName name="_11017Имя2_57">[31]Справочник!$B$12</definedName>
    <definedName name="_11018Имя2_58">[31]Справочник!$B$12</definedName>
    <definedName name="_11019Имя2_59" localSheetId="12">#REF!</definedName>
    <definedName name="_11019Имя2_59" localSheetId="15">#REF!</definedName>
    <definedName name="_11019Имя2_59" localSheetId="18">#REF!</definedName>
    <definedName name="_11019Имя2_59" localSheetId="20">#REF!</definedName>
    <definedName name="_11019Имя2_59">#REF!</definedName>
    <definedName name="_11020Имя2_6" localSheetId="12">#REF!</definedName>
    <definedName name="_11020Имя2_6" localSheetId="15">#REF!</definedName>
    <definedName name="_11020Имя2_6" localSheetId="18">#REF!</definedName>
    <definedName name="_11020Имя2_6" localSheetId="20">#REF!</definedName>
    <definedName name="_11020Имя2_6">#REF!</definedName>
    <definedName name="_11021Имя2_60" localSheetId="12">#REF!</definedName>
    <definedName name="_11021Имя2_60" localSheetId="15">#REF!</definedName>
    <definedName name="_11021Имя2_60" localSheetId="18">#REF!</definedName>
    <definedName name="_11021Имя2_60" localSheetId="20">#REF!</definedName>
    <definedName name="_11021Имя2_60">#REF!</definedName>
    <definedName name="_11022Имя2_61" localSheetId="12">#REF!</definedName>
    <definedName name="_11022Имя2_61" localSheetId="15">#REF!</definedName>
    <definedName name="_11022Имя2_61" localSheetId="18">#REF!</definedName>
    <definedName name="_11022Имя2_61" localSheetId="20">#REF!</definedName>
    <definedName name="_11022Имя2_61">#REF!</definedName>
    <definedName name="_11023Имя2_62">[36]Справочник!$B$12</definedName>
    <definedName name="_11024Имя2_63">[36]Справочник!$B$12</definedName>
    <definedName name="_11025Имя2_64">[36]Справочник!$B$12</definedName>
    <definedName name="_11026Имя2_65">[37]Справочник!$B$12</definedName>
    <definedName name="_11027Имя2_66">[37]Справочник!$B$12</definedName>
    <definedName name="_11028Имя2_67">[37]Справочник!$B$12</definedName>
    <definedName name="_11029Имя2_68">[37]Справочник!$B$12</definedName>
    <definedName name="_11030Имя2_69">[37]Справочник!$B$12</definedName>
    <definedName name="_11031Имя2_7" localSheetId="12">#REF!</definedName>
    <definedName name="_11031Имя2_7" localSheetId="15">#REF!</definedName>
    <definedName name="_11031Имя2_7" localSheetId="18">#REF!</definedName>
    <definedName name="_11031Имя2_7" localSheetId="20">#REF!</definedName>
    <definedName name="_11031Имя2_7">#REF!</definedName>
    <definedName name="_11032Имя2_70">[37]Справочник!$B$12</definedName>
    <definedName name="_11081Имя2_71" localSheetId="12">#REF!</definedName>
    <definedName name="_11081Имя2_71" localSheetId="15">#REF!</definedName>
    <definedName name="_11081Имя2_71" localSheetId="18">#REF!</definedName>
    <definedName name="_11081Имя2_71" localSheetId="20">#REF!</definedName>
    <definedName name="_11081Имя2_71">#REF!</definedName>
    <definedName name="_11130Имя2_72" localSheetId="12">#REF!</definedName>
    <definedName name="_11130Имя2_72" localSheetId="15">#REF!</definedName>
    <definedName name="_11130Имя2_72" localSheetId="18">#REF!</definedName>
    <definedName name="_11130Имя2_72" localSheetId="20">#REF!</definedName>
    <definedName name="_11130Имя2_72">#REF!</definedName>
    <definedName name="_11131Имя2_73">[5]Справочник!$B$12</definedName>
    <definedName name="_11132Имя2_74">[5]Справочник!$B$12</definedName>
    <definedName name="_11133Имя2_75">[40]Справочник!$B$12</definedName>
    <definedName name="_11134Имя2_76">[40]Справочник!$B$12</definedName>
    <definedName name="_11135Имя2_77">[40]Справочник!$B$12</definedName>
    <definedName name="_11136Имя2_78">[39]Справочник!$B$12</definedName>
    <definedName name="_11138Имя2_8" localSheetId="12">#REF!</definedName>
    <definedName name="_11138Имя2_8" localSheetId="15">#REF!</definedName>
    <definedName name="_11138Имя2_8" localSheetId="18">#REF!</definedName>
    <definedName name="_11138Имя2_8" localSheetId="20">#REF!</definedName>
    <definedName name="_11138Имя2_8">#REF!</definedName>
    <definedName name="_11140Имя2_81">[49]свод!$B$12</definedName>
    <definedName name="_11141Имя2_82">[49]свод!$B$12</definedName>
    <definedName name="_11142Имя2_83">[49]свод!$B$12</definedName>
    <definedName name="_11143Имя2_84">[39]Справочник!$B$12</definedName>
    <definedName name="_11144Имя2_85">[39]Справочник!$B$12</definedName>
    <definedName name="_11145Имя2_86" localSheetId="12">#REF!</definedName>
    <definedName name="_11145Имя2_86" localSheetId="15">#REF!</definedName>
    <definedName name="_11145Имя2_86" localSheetId="18">#REF!</definedName>
    <definedName name="_11145Имя2_86" localSheetId="20">#REF!</definedName>
    <definedName name="_11145Имя2_86">#REF!</definedName>
    <definedName name="_11146Имя2_87">[39]Справочник!$B$12</definedName>
    <definedName name="_11147Имя2_88">[39]Справочник!$B$12</definedName>
    <definedName name="_11148Имя2_89">[40]Справочник!$B$12</definedName>
    <definedName name="_11149Имя2_9">[5]Справочник!$B$12</definedName>
    <definedName name="_11150Имя2_90">[40]Справочник!$B$12</definedName>
    <definedName name="_11151Имя2_91">[40]Справочник!$B$12</definedName>
    <definedName name="_11152Имя2_92">[33]Справочник!$B$12</definedName>
    <definedName name="_11153Имя2_93">[33]Справочник!$B$12</definedName>
    <definedName name="_11154Имя2_94">[33]Справочник!$B$12</definedName>
    <definedName name="_11155Имя2_95">[41]Справочник!$B$12</definedName>
    <definedName name="_11156Имя2_96">[5]Справочник!$B$12</definedName>
    <definedName name="_11157Имя2_97">[39]Справочник!$B$12</definedName>
    <definedName name="_11158Имя2_98">[39]Справочник!$B$12</definedName>
    <definedName name="_11159Имя2_99">[39]Справочник!$B$12</definedName>
    <definedName name="_11160Имя2_12_1">[43]Справочник!$B$12</definedName>
    <definedName name="_11161Имя2_12_2">[44]Справочник!$B$12</definedName>
    <definedName name="_11162Имя2_12_3">[44]Справочник!$B$12</definedName>
    <definedName name="_11163Имя2_12_4">[45]Справочник!$B$12</definedName>
    <definedName name="_11164Имя2_13_1">[43]Справочник!$B$12</definedName>
    <definedName name="_11165Имя2_13_2">[44]Справочник!$B$12</definedName>
    <definedName name="_11166Имя2_13_3">[44]Справочник!$B$12</definedName>
    <definedName name="_11167Имя2_13_4">[45]Справочник!$B$12</definedName>
    <definedName name="_11168Имя2_2_1">[43]Справочник!$B$12</definedName>
    <definedName name="_11169Имя2_2_2">[44]Справочник!$B$12</definedName>
    <definedName name="_11170Имя2_2_3">[44]Справочник!$B$12</definedName>
    <definedName name="_11171Имя2_2_4">[45]Справочник!$B$12</definedName>
    <definedName name="_11172Имя2_3_1">[43]Справочник!$B$12</definedName>
    <definedName name="_11173Имя2_3_2">[44]Справочник!$B$12</definedName>
    <definedName name="_11174Имя2_3_3">[44]Справочник!$B$12</definedName>
    <definedName name="_11175Имя2_3_4">[45]Справочник!$B$12</definedName>
    <definedName name="_11176Имя3_1">[50]Справочник!$B$14</definedName>
    <definedName name="_11177Имя3_10">[5]Справочник!$B$14</definedName>
    <definedName name="_11178Имя3_100">[42]Справочник!$B$14</definedName>
    <definedName name="_11179Имя3_11">[47]Справочник!$B$14</definedName>
    <definedName name="_11180Имя3_12">[47]Справочник!$B$14</definedName>
    <definedName name="_11181Имя3_13">[47]Справочник!$B$14</definedName>
    <definedName name="_11182Имя3_14">[47]Справочник!$B$14</definedName>
    <definedName name="_11183Имя3_15">[47]Справочник!$B$14</definedName>
    <definedName name="_11184Имя3_16">[47]Справочник!$B$14</definedName>
    <definedName name="_11185Имя3_17">[31]Справочник!$B$14</definedName>
    <definedName name="_11186Имя3_18">[46]Справочник!$B$14</definedName>
    <definedName name="_11187Имя3_19">[46]Справочник!$B$14</definedName>
    <definedName name="_11188Имя3_2">[50]Справочник!$B$14</definedName>
    <definedName name="_11189Имя3_20">[46]Справочник!$B$14</definedName>
    <definedName name="_11190Имя3_21">[46]Справочник!$B$14</definedName>
    <definedName name="_11191Имя3_22">[46]Справочник!$B$14</definedName>
    <definedName name="_11192Имя3_23">[46]Справочник!$B$14</definedName>
    <definedName name="_11193Имя3_24">[33]Справочник!$B$14</definedName>
    <definedName name="_11194Имя3_25">[33]Справочник!$B$14</definedName>
    <definedName name="_11195Имя3_26">[33]Справочник!$B$14</definedName>
    <definedName name="_11196Имя3_27">[34]Справочник!$B$14</definedName>
    <definedName name="_11197Имя3_28">[34]Справочник!$B$14</definedName>
    <definedName name="_11198Имя3_29">[46]Справочник!$B$14</definedName>
    <definedName name="_11199Имя3_3" localSheetId="12">#REF!</definedName>
    <definedName name="_11199Имя3_3" localSheetId="15">#REF!</definedName>
    <definedName name="_11199Имя3_3" localSheetId="18">#REF!</definedName>
    <definedName name="_11199Имя3_3" localSheetId="20">#REF!</definedName>
    <definedName name="_11199Имя3_3">#REF!</definedName>
    <definedName name="_11200Имя3_30">[46]Справочник!$B$14</definedName>
    <definedName name="_11201Имя3_31">[46]Справочник!$B$14</definedName>
    <definedName name="_11202Имя3_32">[34]Справочник!$B$14</definedName>
    <definedName name="_11203Имя3_33">[34]Справочник!$B$14</definedName>
    <definedName name="_11204Имя3_34">[47]Справочник!$B$14</definedName>
    <definedName name="_11205Имя3_35">[47]Справочник!$B$14</definedName>
    <definedName name="_11206Имя3_36">[47]Справочник!$B$14</definedName>
    <definedName name="_11207Имя3_37">[47]Справочник!$B$14</definedName>
    <definedName name="_11208Имя3_38">[47]Справочник!$B$14</definedName>
    <definedName name="_11209Имя3_39">[47]Справочник!$B$14</definedName>
    <definedName name="_11210Имя3_4" localSheetId="12">#REF!</definedName>
    <definedName name="_11210Имя3_4" localSheetId="15">#REF!</definedName>
    <definedName name="_11210Имя3_4" localSheetId="18">#REF!</definedName>
    <definedName name="_11210Имя3_4" localSheetId="20">#REF!</definedName>
    <definedName name="_11210Имя3_4">#REF!</definedName>
    <definedName name="_11211Имя3_40">[47]Справочник!$B$14</definedName>
    <definedName name="_11212Имя3_41">[47]Справочник!$B$14</definedName>
    <definedName name="_11213Имя3_42">[47]Справочник!$B$14</definedName>
    <definedName name="_11214Имя3_43">[35]Справочник!$B$14</definedName>
    <definedName name="_11215Имя3_44">[35]Справочник!$B$14</definedName>
    <definedName name="_11216Имя3_45">[35]Справочник!$B$14</definedName>
    <definedName name="_11217Имя3_46">[47]Справочник!$B$14</definedName>
    <definedName name="_11218Имя3_47">[47]Справочник!$B$14</definedName>
    <definedName name="_11219Имя3_48">[47]Справочник!$B$14</definedName>
    <definedName name="_11220Имя3_49">[47]Справочник!$B$14</definedName>
    <definedName name="_11221Имя3_5" localSheetId="12">#REF!</definedName>
    <definedName name="_11221Имя3_5" localSheetId="15">#REF!</definedName>
    <definedName name="_11221Имя3_5" localSheetId="18">#REF!</definedName>
    <definedName name="_11221Имя3_5" localSheetId="20">#REF!</definedName>
    <definedName name="_11221Имя3_5">#REF!</definedName>
    <definedName name="_11222Имя3_50">[47]Справочник!$B$14</definedName>
    <definedName name="_11223Имя3_51">[47]Справочник!$B$14</definedName>
    <definedName name="_11224Имя3_52">[47]Справочник!$B$14</definedName>
    <definedName name="_11225Имя3_53">[47]Справочник!$B$14</definedName>
    <definedName name="_11226Имя3_54">[47]Справочник!$B$14</definedName>
    <definedName name="_11227Имя3_55">[48]Справочник!$B$14</definedName>
    <definedName name="_11228Имя3_56">[31]Справочник!$B$14</definedName>
    <definedName name="_11229Имя3_57">[31]Справочник!$B$14</definedName>
    <definedName name="_11230Имя3_58">[31]Справочник!$B$14</definedName>
    <definedName name="_11231Имя3_59" localSheetId="12">#REF!</definedName>
    <definedName name="_11231Имя3_59" localSheetId="15">#REF!</definedName>
    <definedName name="_11231Имя3_59" localSheetId="18">#REF!</definedName>
    <definedName name="_11231Имя3_59" localSheetId="20">#REF!</definedName>
    <definedName name="_11231Имя3_59">#REF!</definedName>
    <definedName name="_11232Имя3_6" localSheetId="12">#REF!</definedName>
    <definedName name="_11232Имя3_6" localSheetId="15">#REF!</definedName>
    <definedName name="_11232Имя3_6" localSheetId="18">#REF!</definedName>
    <definedName name="_11232Имя3_6" localSheetId="20">#REF!</definedName>
    <definedName name="_11232Имя3_6">#REF!</definedName>
    <definedName name="_11233Имя3_60" localSheetId="12">#REF!</definedName>
    <definedName name="_11233Имя3_60" localSheetId="15">#REF!</definedName>
    <definedName name="_11233Имя3_60" localSheetId="18">#REF!</definedName>
    <definedName name="_11233Имя3_60" localSheetId="20">#REF!</definedName>
    <definedName name="_11233Имя3_60">#REF!</definedName>
    <definedName name="_11234Имя3_61" localSheetId="12">#REF!</definedName>
    <definedName name="_11234Имя3_61" localSheetId="15">#REF!</definedName>
    <definedName name="_11234Имя3_61" localSheetId="18">#REF!</definedName>
    <definedName name="_11234Имя3_61" localSheetId="20">#REF!</definedName>
    <definedName name="_11234Имя3_61">#REF!</definedName>
    <definedName name="_11235Имя3_62">[36]Справочник!$B$14</definedName>
    <definedName name="_11236Имя3_63">[36]Справочник!$B$14</definedName>
    <definedName name="_11237Имя3_64">[36]Справочник!$B$14</definedName>
    <definedName name="_11238Имя3_65">[37]Справочник!$B$14</definedName>
    <definedName name="_11239Имя3_66">[37]Справочник!$B$14</definedName>
    <definedName name="_11240Имя3_67">[37]Справочник!$B$14</definedName>
    <definedName name="_11241Имя3_68">[37]Справочник!$B$14</definedName>
    <definedName name="_11242Имя3_69">[37]Справочник!$B$14</definedName>
    <definedName name="_11243Имя3_7" localSheetId="12">#REF!</definedName>
    <definedName name="_11243Имя3_7" localSheetId="15">#REF!</definedName>
    <definedName name="_11243Имя3_7" localSheetId="18">#REF!</definedName>
    <definedName name="_11243Имя3_7" localSheetId="20">#REF!</definedName>
    <definedName name="_11243Имя3_7">#REF!</definedName>
    <definedName name="_11244Имя3_70">[37]Справочник!$B$14</definedName>
    <definedName name="_1127Excel_BuiltIn_Print_Titles_31_118" localSheetId="12">'[1]144 _лимит_'!#REF!</definedName>
    <definedName name="_1127Excel_BuiltIn_Print_Titles_31_118" localSheetId="15">'[1]144 _лимит_'!#REF!</definedName>
    <definedName name="_1127Excel_BuiltIn_Print_Titles_31_118" localSheetId="18">'[1]144 _лимит_'!#REF!</definedName>
    <definedName name="_1127Excel_BuiltIn_Print_Titles_31_118" localSheetId="20">'[1]144 _лимит_'!#REF!</definedName>
    <definedName name="_1127Excel_BuiltIn_Print_Titles_31_118">'[1]144 _лимит_'!#REF!</definedName>
    <definedName name="_11293Имя3_71" localSheetId="12">#REF!</definedName>
    <definedName name="_11293Имя3_71" localSheetId="15">#REF!</definedName>
    <definedName name="_11293Имя3_71" localSheetId="18">#REF!</definedName>
    <definedName name="_11293Имя3_71" localSheetId="20">#REF!</definedName>
    <definedName name="_11293Имя3_71">#REF!</definedName>
    <definedName name="_11342Имя3_72" localSheetId="12">#REF!</definedName>
    <definedName name="_11342Имя3_72" localSheetId="15">#REF!</definedName>
    <definedName name="_11342Имя3_72" localSheetId="18">#REF!</definedName>
    <definedName name="_11342Имя3_72" localSheetId="20">#REF!</definedName>
    <definedName name="_11342Имя3_72">#REF!</definedName>
    <definedName name="_11343Имя3_73">[5]Справочник!$B$14</definedName>
    <definedName name="_11344Имя3_74">[5]Справочник!$B$14</definedName>
    <definedName name="_11345Имя3_75">[40]Справочник!$B$14</definedName>
    <definedName name="_11346Имя3_76">[40]Справочник!$B$14</definedName>
    <definedName name="_11347Имя3_77">[40]Справочник!$B$14</definedName>
    <definedName name="_11348Имя3_78">[39]Справочник!$B$14</definedName>
    <definedName name="_11350Имя3_8" localSheetId="12">#REF!</definedName>
    <definedName name="_11350Имя3_8" localSheetId="15">#REF!</definedName>
    <definedName name="_11350Имя3_8" localSheetId="18">#REF!</definedName>
    <definedName name="_11350Имя3_8" localSheetId="20">#REF!</definedName>
    <definedName name="_11350Имя3_8">#REF!</definedName>
    <definedName name="_11352Имя3_81">[49]свод!$B$14</definedName>
    <definedName name="_11353Имя3_82">[49]свод!$B$14</definedName>
    <definedName name="_11354Имя3_83">[49]свод!$B$14</definedName>
    <definedName name="_11355Имя3_84">[39]Справочник!$B$14</definedName>
    <definedName name="_11356Имя3_85">[39]Справочник!$B$14</definedName>
    <definedName name="_11357Имя3_86" localSheetId="12">#REF!</definedName>
    <definedName name="_11357Имя3_86" localSheetId="15">#REF!</definedName>
    <definedName name="_11357Имя3_86" localSheetId="18">#REF!</definedName>
    <definedName name="_11357Имя3_86" localSheetId="20">#REF!</definedName>
    <definedName name="_11357Имя3_86">#REF!</definedName>
    <definedName name="_11358Имя3_87">[39]Справочник!$B$14</definedName>
    <definedName name="_11359Имя3_88">[39]Справочник!$B$14</definedName>
    <definedName name="_11360Имя3_89">[40]Справочник!$B$14</definedName>
    <definedName name="_11361Имя3_9">[5]Справочник!$B$14</definedName>
    <definedName name="_11362Имя3_90">[40]Справочник!$B$14</definedName>
    <definedName name="_11363Имя3_91">[40]Справочник!$B$14</definedName>
    <definedName name="_11364Имя3_92">[33]Справочник!$B$14</definedName>
    <definedName name="_11365Имя3_93">[33]Справочник!$B$14</definedName>
    <definedName name="_11366Имя3_94">[33]Справочник!$B$14</definedName>
    <definedName name="_11367Имя3_95">[41]Справочник!$B$14</definedName>
    <definedName name="_11368Имя3_96">[5]Справочник!$B$14</definedName>
    <definedName name="_11369Имя3_97">[39]Справочник!$B$14</definedName>
    <definedName name="_11370Имя3_98">[39]Справочник!$B$14</definedName>
    <definedName name="_11371Имя3_99">[39]Справочник!$B$14</definedName>
    <definedName name="_11372Имя3_12_1">[43]Справочник!$B$14</definedName>
    <definedName name="_11373Имя3_12_2">[44]Справочник!$B$14</definedName>
    <definedName name="_11374Имя3_12_3">[44]Справочник!$B$14</definedName>
    <definedName name="_11375Имя3_12_4">[45]Справочник!$B$14</definedName>
    <definedName name="_11376Имя3_13_1">[43]Справочник!$B$14</definedName>
    <definedName name="_11377Имя3_13_2">[44]Справочник!$B$14</definedName>
    <definedName name="_11378Имя3_13_3">[44]Справочник!$B$14</definedName>
    <definedName name="_11379Имя3_13_4">[45]Справочник!$B$14</definedName>
    <definedName name="_11380Имя3_2_1">[43]Справочник!$B$14</definedName>
    <definedName name="_11381Имя3_2_2">[44]Справочник!$B$14</definedName>
    <definedName name="_11382Имя3_2_3">[44]Справочник!$B$14</definedName>
    <definedName name="_11383Имя3_2_4">[45]Справочник!$B$14</definedName>
    <definedName name="_11384Имя3_3_1">[43]Справочник!$B$14</definedName>
    <definedName name="_11385Имя3_3_2">[44]Справочник!$B$14</definedName>
    <definedName name="_11386Имя3_3_3">[44]Справочник!$B$14</definedName>
    <definedName name="_11387Имя3_3_4">[45]Справочник!$B$14</definedName>
    <definedName name="_11388ип_1">[51]Справочник!$B$12</definedName>
    <definedName name="_11389ип_10">[51]Справочник!$B$12</definedName>
    <definedName name="_11390ип_100">[52]Справочник!$B$12</definedName>
    <definedName name="_11391ип_101">[52]Справочник!$B$12</definedName>
    <definedName name="_11392ип_102">[53]Справочник!$B$12</definedName>
    <definedName name="_11393ип_11">[53]Справочник!$B$12</definedName>
    <definedName name="_11394ип_12">[51]Справочник!$B$12</definedName>
    <definedName name="_11395ип_13">[51]Справочник!$B$12</definedName>
    <definedName name="_11396ип_14">[51]Справочник!$B$12</definedName>
    <definedName name="_11397ип_15">[51]Справочник!$B$12</definedName>
    <definedName name="_11398ип_16">[51]Справочник!$B$12</definedName>
    <definedName name="_11399ип_17">[51]Справочник!$B$12</definedName>
    <definedName name="_11400ип_18">[54]Справочник!$B$12</definedName>
    <definedName name="_11401ип_19">[54]Справочник!$B$12</definedName>
    <definedName name="_11402ип_2">[51]Справочник!$B$12</definedName>
    <definedName name="_11403ип_20">[54]Справочник!$B$12</definedName>
    <definedName name="_11404ип_21">[51]Справочник!$B$12</definedName>
    <definedName name="_11405ип_22">[51]Справочник!$B$12</definedName>
    <definedName name="_11406ип_23">[51]Справочник!$B$12</definedName>
    <definedName name="_11407ип_24">[51]Справочник!$B$12</definedName>
    <definedName name="_11408ип_25">[51]Справочник!$B$12</definedName>
    <definedName name="_11409ип_26">[51]Справочник!$B$12</definedName>
    <definedName name="_11410ип_27">[51]Справочник!$B$12</definedName>
    <definedName name="_11411ип_28">[51]Справочник!$B$12</definedName>
    <definedName name="_11412ип_29">[51]Справочник!$B$12</definedName>
    <definedName name="_11413ип_3">[55]Справочник!$B$12</definedName>
    <definedName name="_11414ип_30">[51]Справочник!$B$12</definedName>
    <definedName name="_11415ип_31">[51]Справочник!$B$12</definedName>
    <definedName name="_11416ип_32">[51]Справочник!$B$12</definedName>
    <definedName name="_11420ип_36">[51]Справочник!$B$12</definedName>
    <definedName name="_11421ип_37">[51]Справочник!$B$12</definedName>
    <definedName name="_11422ип_38">[51]Справочник!$B$12</definedName>
    <definedName name="_11423ип_39">[51]Справочник!$B$12</definedName>
    <definedName name="_11424ип_4">[55]Справочник!$B$12</definedName>
    <definedName name="_11425ип_40">[51]Справочник!$B$12</definedName>
    <definedName name="_11426ип_41">[51]Справочник!$B$12</definedName>
    <definedName name="_11427ип_42">[51]Справочник!$B$12</definedName>
    <definedName name="_11428ип_43">[51]Справочник!$B$12</definedName>
    <definedName name="_11429ип_44">[51]Справочник!$B$12</definedName>
    <definedName name="_11430ип_45">[53]Справочник!$B$12</definedName>
    <definedName name="_11431ип_46">[53]Справочник!$B$12</definedName>
    <definedName name="_11432ип_47">[53]Справочник!$B$12</definedName>
    <definedName name="_11433ип_48">[56]Справочник!$B$12</definedName>
    <definedName name="_11434ип_49">[56]Справочник!$B$12</definedName>
    <definedName name="_11435ип_5">[51]Справочник!$B$12</definedName>
    <definedName name="_11436ип_50">[56]Справочник!$B$12</definedName>
    <definedName name="_11437ип_51">[56]Справочник!$B$12</definedName>
    <definedName name="_11438ип_52">[56]Справочник!$B$12</definedName>
    <definedName name="_11439ип_53">[56]Справочник!$B$12</definedName>
    <definedName name="_11440ип_54">[56]Справочник!$B$12</definedName>
    <definedName name="_11441ип_55">[56]Справочник!$B$12</definedName>
    <definedName name="_11442ип_56">[56]Справочник!$B$12</definedName>
    <definedName name="_11443ип_57">[52]Справочник!$B$12</definedName>
    <definedName name="_11444ип_58">[52]Справочник!$B$12</definedName>
    <definedName name="_11445ип_59">[52]Справочник!$B$12</definedName>
    <definedName name="_11446ип_6">[51]Справочник!$B$12</definedName>
    <definedName name="_11447ип_60">[52]Справочник!$B$12</definedName>
    <definedName name="_11448ип_61">[52]Справочник!$B$12</definedName>
    <definedName name="_11449ип_62">[52]Справочник!$B$12</definedName>
    <definedName name="_11450ип_63">[56]Справочник!$B$12</definedName>
    <definedName name="_11451ип_64">[56]Справочник!$B$12</definedName>
    <definedName name="_11452ип_65">[56]Справочник!$B$12</definedName>
    <definedName name="_11453ип_66">[56]Справочник!$B$12</definedName>
    <definedName name="_11454ип_67">[56]Справочник!$B$12</definedName>
    <definedName name="_11455ип_68">[56]Справочник!$B$12</definedName>
    <definedName name="_11457ип_7">[51]Справочник!$B$12</definedName>
    <definedName name="_11459ип_71">[55]Справочник!$B$12</definedName>
    <definedName name="_11460ип_72">[55]Справочник!$B$12</definedName>
    <definedName name="_11461ип_73">[56]Справочник!$B$12</definedName>
    <definedName name="_11462ип_74">[56]Справочник!$B$12</definedName>
    <definedName name="_11463ип_75">[56]Справочник!$B$12</definedName>
    <definedName name="_11464ип_76">[52]Справочник!$B$12</definedName>
    <definedName name="_11465ип_77">[52]Справочник!$B$12</definedName>
    <definedName name="_11466ип_78">[52]Справочник!$B$12</definedName>
    <definedName name="_11467ип_79">[52]Справочник!$B$12</definedName>
    <definedName name="_11468ип_8">[51]Справочник!$B$12</definedName>
    <definedName name="_11469ип_80">[57]Справочник!$B$12</definedName>
    <definedName name="_11470ип_81">[57]Справочник!$B$12</definedName>
    <definedName name="_11471ип_82">[52]Справочник!$B$12</definedName>
    <definedName name="_11472ип_83">[52]Справочник!$B$12</definedName>
    <definedName name="_11473ип_84">[52]Справочник!$B$12</definedName>
    <definedName name="_11474ип_85">[52]Справочник!$B$12</definedName>
    <definedName name="_11475ип_86">[52]Справочник!$B$12</definedName>
    <definedName name="_11477ип_88">[58]Справочник!$B$12</definedName>
    <definedName name="_11478ип_89">[52]Справочник!$B$12</definedName>
    <definedName name="_11479ип_9">[51]Справочник!$B$12</definedName>
    <definedName name="_11480ип_90">[52]Справочник!$B$12</definedName>
    <definedName name="_11481ип_91">[52]Справочник!$B$12</definedName>
    <definedName name="_11482ип_92">[52]Справочник!$B$12</definedName>
    <definedName name="_11483ип_93">[52]Справочник!$B$12</definedName>
    <definedName name="_11484ип_94">[56]Справочник!$B$12</definedName>
    <definedName name="_11485ип_95">[54]Справочник!$B$12</definedName>
    <definedName name="_11486ип_96">[54]Справочник!$B$12</definedName>
    <definedName name="_11487ип_97">[54]Справочник!$B$12</definedName>
    <definedName name="_11488ип_98">[59]Справочник!$B$12</definedName>
    <definedName name="_11489ип_99">[52]Справочник!$B$12</definedName>
    <definedName name="_11490ипп_1">[51]Справочник!$B$14</definedName>
    <definedName name="_11491ипп_10">[51]Справочник!$B$14</definedName>
    <definedName name="_11492ипп_100">[52]Справочник!$B$14</definedName>
    <definedName name="_11493ипп_101">[52]Справочник!$B$14</definedName>
    <definedName name="_11494ипп_102">[53]Справочник!$B$14</definedName>
    <definedName name="_11495ипп_11">[53]Справочник!$B$14</definedName>
    <definedName name="_11496ипп_12">[51]Справочник!$B$14</definedName>
    <definedName name="_11497ипп_13">[51]Справочник!$B$14</definedName>
    <definedName name="_11498ипп_14">[51]Справочник!$B$14</definedName>
    <definedName name="_11499ипп_15">[51]Справочник!$B$14</definedName>
    <definedName name="_11500ипп_16">[51]Справочник!$B$14</definedName>
    <definedName name="_11501ипп_17">[51]Справочник!$B$14</definedName>
    <definedName name="_11502ипп_18">[54]Справочник!$B$14</definedName>
    <definedName name="_11503ипп_19">[54]Справочник!$B$14</definedName>
    <definedName name="_11504ипп_2">[51]Справочник!$B$14</definedName>
    <definedName name="_11505ипп_20">[54]Справочник!$B$14</definedName>
    <definedName name="_11506ипп_21">[51]Справочник!$B$14</definedName>
    <definedName name="_11507ипп_22">[51]Справочник!$B$14</definedName>
    <definedName name="_11508ипп_23">[51]Справочник!$B$14</definedName>
    <definedName name="_11509ипп_24">[51]Справочник!$B$14</definedName>
    <definedName name="_11510ипп_25">[51]Справочник!$B$14</definedName>
    <definedName name="_11511ипп_26">[51]Справочник!$B$14</definedName>
    <definedName name="_11512ипп_27">[51]Справочник!$B$14</definedName>
    <definedName name="_11513ипп_28">[51]Справочник!$B$14</definedName>
    <definedName name="_11514ипп_29">[51]Справочник!$B$14</definedName>
    <definedName name="_11515ипп_3">[55]Справочник!$B$14</definedName>
    <definedName name="_11516ипп_30">[51]Справочник!$B$14</definedName>
    <definedName name="_11517ипп_31">[51]Справочник!$B$14</definedName>
    <definedName name="_11518ипп_32">[51]Справочник!$B$14</definedName>
    <definedName name="_11522ипп_36">[51]Справочник!$B$14</definedName>
    <definedName name="_11523ипп_37">[51]Справочник!$B$14</definedName>
    <definedName name="_11524ипп_38">[51]Справочник!$B$14</definedName>
    <definedName name="_11525ипп_39">[51]Справочник!$B$14</definedName>
    <definedName name="_11526ипп_4">[55]Справочник!$B$14</definedName>
    <definedName name="_11527ипп_40">[51]Справочник!$B$14</definedName>
    <definedName name="_11528ипп_41">[51]Справочник!$B$14</definedName>
    <definedName name="_11529ипп_42">[51]Справочник!$B$14</definedName>
    <definedName name="_11530ипп_43">[51]Справочник!$B$14</definedName>
    <definedName name="_11531ипп_44">[51]Справочник!$B$14</definedName>
    <definedName name="_11532ипп_45">[53]Справочник!$B$14</definedName>
    <definedName name="_11533ипп_46">[53]Справочник!$B$14</definedName>
    <definedName name="_11534ипп_47">[53]Справочник!$B$14</definedName>
    <definedName name="_11535ипп_48">[56]Справочник!$B$14</definedName>
    <definedName name="_11536ипп_49">[56]Справочник!$B$14</definedName>
    <definedName name="_11537ипп_5">[51]Справочник!$B$14</definedName>
    <definedName name="_11538ипп_50">[56]Справочник!$B$14</definedName>
    <definedName name="_11539ипп_51">[56]Справочник!$B$14</definedName>
    <definedName name="_11540ипп_52">[56]Справочник!$B$14</definedName>
    <definedName name="_11541ипп_53">[56]Справочник!$B$14</definedName>
    <definedName name="_11542ипп_54">[56]Справочник!$B$14</definedName>
    <definedName name="_11543ипп_55">[56]Справочник!$B$14</definedName>
    <definedName name="_11544ипп_56">[56]Справочник!$B$14</definedName>
    <definedName name="_11545ипп_57">[52]Справочник!$B$14</definedName>
    <definedName name="_11546ипп_58">[52]Справочник!$B$14</definedName>
    <definedName name="_11547ипп_59">[52]Справочник!$B$14</definedName>
    <definedName name="_11548ипп_6">[51]Справочник!$B$14</definedName>
    <definedName name="_11549ипп_60">[52]Справочник!$B$14</definedName>
    <definedName name="_11550ипп_61">[52]Справочник!$B$14</definedName>
    <definedName name="_11551ипп_62">[52]Справочник!$B$14</definedName>
    <definedName name="_11552ипп_63">[56]Справочник!$B$14</definedName>
    <definedName name="_11553ипп_64">[56]Справочник!$B$14</definedName>
    <definedName name="_11554ипп_65">[56]Справочник!$B$14</definedName>
    <definedName name="_11555ипп_66">[56]Справочник!$B$14</definedName>
    <definedName name="_11556ипп_67">[56]Справочник!$B$14</definedName>
    <definedName name="_11557ипп_68">[56]Справочник!$B$14</definedName>
    <definedName name="_11559ипп_7">[51]Справочник!$B$14</definedName>
    <definedName name="_11561ипп_71">[55]Справочник!$B$14</definedName>
    <definedName name="_11562ипп_72">[55]Справочник!$B$14</definedName>
    <definedName name="_11563ипп_73">[56]Справочник!$B$14</definedName>
    <definedName name="_11564ипп_74">[56]Справочник!$B$14</definedName>
    <definedName name="_11565ипп_75">[56]Справочник!$B$14</definedName>
    <definedName name="_11566ипп_76">[52]Справочник!$B$14</definedName>
    <definedName name="_11567ипп_77">[52]Справочник!$B$14</definedName>
    <definedName name="_11568ипп_78">[52]Справочник!$B$14</definedName>
    <definedName name="_11569ипп_79">[52]Справочник!$B$14</definedName>
    <definedName name="_11570ипп_8">[51]Справочник!$B$14</definedName>
    <definedName name="_11571ипп_80">[57]Справочник!$B$14</definedName>
    <definedName name="_11572ипп_81">[57]Справочник!$B$14</definedName>
    <definedName name="_11573ипп_82">[52]Справочник!$B$14</definedName>
    <definedName name="_11574ипп_83">[52]Справочник!$B$14</definedName>
    <definedName name="_11575ипп_84">[52]Справочник!$B$14</definedName>
    <definedName name="_11576ипп_85">[52]Справочник!$B$14</definedName>
    <definedName name="_11577ипп_86">[52]Справочник!$B$14</definedName>
    <definedName name="_11579ипп_88">[58]Справочник!$B$14</definedName>
    <definedName name="_11580ипп_89">[52]Справочник!$B$14</definedName>
    <definedName name="_11581ипп_9">[51]Справочник!$B$14</definedName>
    <definedName name="_11582ипп_90">[52]Справочник!$B$14</definedName>
    <definedName name="_11583ипп_91">[52]Справочник!$B$14</definedName>
    <definedName name="_11584ипп_92">[52]Справочник!$B$14</definedName>
    <definedName name="_11585ипп_93">[52]Справочник!$B$14</definedName>
    <definedName name="_11586ипп_94">[56]Справочник!$B$14</definedName>
    <definedName name="_11587ипп_95">[54]Справочник!$B$14</definedName>
    <definedName name="_11588ипп_96">[54]Справочник!$B$14</definedName>
    <definedName name="_11589ипп_97">[54]Справочник!$B$14</definedName>
    <definedName name="_11590ипп_98">[59]Справочник!$B$14</definedName>
    <definedName name="_11591ипп_99">[52]Справочник!$B$14</definedName>
    <definedName name="_11592координиции_1">[60]Справочник!$B$6</definedName>
    <definedName name="_11593координиции_2">[60]Справочник!$B$6</definedName>
    <definedName name="_11594координиции_3">[60]Справочник!$B$6</definedName>
    <definedName name="_11595координиции_4">[60]Справочник!$B$6</definedName>
    <definedName name="_11596координиции_5">[60]Справочник!$B$6</definedName>
    <definedName name="_11597координиции_6">[60]Справочник!$B$6</definedName>
    <definedName name="_11598координиции_7">[61]Справочник!$B$6</definedName>
    <definedName name="_11599координиции_8">[61]Справочник!$B$6</definedName>
    <definedName name="_11600координиции_9">[60]Справочник!$B$6</definedName>
    <definedName name="_11601л_1">[5]Справочник!$B$8</definedName>
    <definedName name="_11602л_10">[5]Справочник!$B$8</definedName>
    <definedName name="_11603л_11">[5]Справочник!$B$8</definedName>
    <definedName name="_11604л_12">[5]Справочник!$B$8</definedName>
    <definedName name="_11605л_13">[5]Справочник!$B$8</definedName>
    <definedName name="_11606л_2">[5]Справочник!$B$8</definedName>
    <definedName name="_11607л_3">[62]Справочник!$B$8</definedName>
    <definedName name="_11608л_4">[62]Справочник!$B$8</definedName>
    <definedName name="_11609л_5">[62]Справочник!$B$8</definedName>
    <definedName name="_11610л_6">[62]Справочник!$B$8</definedName>
    <definedName name="_11611л_7">[5]Справочник!$B$8</definedName>
    <definedName name="_11612л_8">[5]Справочник!$B$8</definedName>
    <definedName name="_11613л_9">[5]Справочник!$B$8</definedName>
    <definedName name="_11614лллл_1">[5]Справочник!$B$8</definedName>
    <definedName name="_11615лллл_10">[5]Справочник!$B$8</definedName>
    <definedName name="_11616лллл_100">[29]Справочник!$B$8</definedName>
    <definedName name="_11617лллл_101">[29]Справочник!$B$8</definedName>
    <definedName name="_11618лллл_102">[29]Справочник!$B$8</definedName>
    <definedName name="_11619лллл_103">[29]Справочник!$B$8</definedName>
    <definedName name="_11621лллл_105">[29]Справочник!$B$8</definedName>
    <definedName name="_11622лллл_106">[29]Справочник!$B$8</definedName>
    <definedName name="_11623лллл_107">[29]Справочник!$B$8</definedName>
    <definedName name="_11624лллл_108">[29]Справочник!$B$8</definedName>
    <definedName name="_11625лллл_109">[29]Справочник!$B$8</definedName>
    <definedName name="_11627лллл_110">[5]Справочник!$B$8</definedName>
    <definedName name="_11629лллл_112">[63]Справочник!$B$8</definedName>
    <definedName name="_11630лллл_113">[64]Справочник!$B$8</definedName>
    <definedName name="_11631лллл_114">[64]Справочник!$B$8</definedName>
    <definedName name="_11632лллл_115">[64]Справочник!$B$8</definedName>
    <definedName name="_11633лллл_116">[29]Справочник!$B$8</definedName>
    <definedName name="_11634лллл_117">[29]Справочник!$B$8</definedName>
    <definedName name="_11635лллл_118">[29]Справочник!$B$8</definedName>
    <definedName name="_11636лллл_119">[5]Справочник!$B$8</definedName>
    <definedName name="_11645лллл_2">[5]Справочник!$B$8</definedName>
    <definedName name="_11652лллл_26">[65]Справочник!$B$8</definedName>
    <definedName name="_11653лллл_27">[65]Справочник!$B$8</definedName>
    <definedName name="_11654лллл_28">[65]Справочник!$B$8</definedName>
    <definedName name="_11656лллл_3">[5]Справочник!$B$8</definedName>
    <definedName name="_11657лллл_30">[64]Справочник!$B$8</definedName>
    <definedName name="_11658лллл_31">[64]Справочник!$B$8</definedName>
    <definedName name="_11659лллл_32">[64]Справочник!$B$8</definedName>
    <definedName name="_11660лллл_33">[65]Справочник!$B$8</definedName>
    <definedName name="_11661лллл_34">[65]Справочник!$B$8</definedName>
    <definedName name="_11667лллл_4">[5]Справочник!$B$8</definedName>
    <definedName name="_11669лллл_41">[5]Справочник!$B$8</definedName>
    <definedName name="_11677лллл_49">[65]Справочник!$B$8</definedName>
    <definedName name="_11678лллл_5">[5]Справочник!$B$8</definedName>
    <definedName name="_11679лллл_50">[65]Справочник!$B$8</definedName>
    <definedName name="_11684лллл_55">[5]Справочник!$B$8</definedName>
    <definedName name="_11685лллл_56">[5]Справочник!$B$8</definedName>
    <definedName name="_11688лллл_59">[63]Справочник!$B$8</definedName>
    <definedName name="_11689лллл_6">[29]Справочник!$B$8</definedName>
    <definedName name="_11690лллл_60">[63]Справочник!$B$8</definedName>
    <definedName name="_11691лллл_61">[63]Справочник!$B$8</definedName>
    <definedName name="_11695лллл_65">[63]Справочник!$B$8</definedName>
    <definedName name="_11696лллл_66">[63]Справочник!$B$8</definedName>
    <definedName name="_11697лллл_67">[63]Справочник!$B$8</definedName>
    <definedName name="_11698лллл_68">[63]Справочник!$B$8</definedName>
    <definedName name="_11699лллл_69">[63]Справочник!$B$8</definedName>
    <definedName name="_11700лллл_7">[29]Справочник!$B$8</definedName>
    <definedName name="_11701лллл_70">[63]Справочник!$B$8</definedName>
    <definedName name="_11702лллл_71">[29]Справочник!$B$8</definedName>
    <definedName name="_11703лллл_72">[29]Справочник!$B$8</definedName>
    <definedName name="_11704лллл_73">[29]Справочник!$B$8</definedName>
    <definedName name="_11705лллл_74">[29]Справочник!$B$8</definedName>
    <definedName name="_11706лллл_75">[29]Справочник!$B$8</definedName>
    <definedName name="_11707лллл_76">[29]Справочник!$B$8</definedName>
    <definedName name="_11708лллл_77">[63]Справочник!$B$8</definedName>
    <definedName name="_11709лллл_78">[63]Справочник!$B$8</definedName>
    <definedName name="_11710лллл_79">[63]Справочник!$B$8</definedName>
    <definedName name="_11711лллл_8">[5]Справочник!$B$8</definedName>
    <definedName name="_11712лллл_80">[63]Справочник!$B$8</definedName>
    <definedName name="_11713лллл_81">[63]Справочник!$B$8</definedName>
    <definedName name="_11714лллл_82">[63]Справочник!$B$8</definedName>
    <definedName name="_11715лллл_83">[65]Справочник!$B$8</definedName>
    <definedName name="_11716лллл_84">[65]Справочник!$B$8</definedName>
    <definedName name="_11717лллл_85">[65]Справочник!$B$8</definedName>
    <definedName name="_11718лллл_86">[65]Справочник!$B$8</definedName>
    <definedName name="_11719лллл_87">[29]Справочник!$B$8</definedName>
    <definedName name="_11720лллл_88">[29]Справочник!$B$8</definedName>
    <definedName name="_11721лллл_89">[63]Справочник!$B$8</definedName>
    <definedName name="_11722лллл_9">[5]Справочник!$B$8</definedName>
    <definedName name="_11723лллл_90">[63]Справочник!$B$8</definedName>
    <definedName name="_11724лллл_91">[5]Справочник!$B$8</definedName>
    <definedName name="_11725лллл_92">[63]Справочник!$B$8</definedName>
    <definedName name="_11726лллл_93">[29]Справочник!$B$8</definedName>
    <definedName name="_11727лллл_94">[29]Справочник!$B$8</definedName>
    <definedName name="_11728лллл_95">[29]Справочник!$B$8</definedName>
    <definedName name="_11729лллл_96">[29]Справочник!$B$8</definedName>
    <definedName name="_11730лллл_97">[5]Справочник!$B$8</definedName>
    <definedName name="_11731лллл_98">[5]Справочник!$B$8</definedName>
    <definedName name="_11732лллл_99">[29]Справочник!$B$8</definedName>
    <definedName name="_11733мм_1">[66]Справочник!$B$12</definedName>
    <definedName name="_11734мм_2">[66]Справочник!$B$12</definedName>
    <definedName name="_11735мм_3">[67]Справочник!$B$12</definedName>
    <definedName name="_11736мм_4">[67]Справочник!$B$12</definedName>
    <definedName name="_11737мм_5">[66]Справочник!$B$12</definedName>
    <definedName name="_11738н_1">[17]Справочник!$B$8</definedName>
    <definedName name="_11739н_10">[18]Справочник!$B$8</definedName>
    <definedName name="_11740н_100">[19]Справочник!$B$8</definedName>
    <definedName name="_11741н_101">[19]Справочник!$B$8</definedName>
    <definedName name="_11742н_102">[19]Справочник!$B$8</definedName>
    <definedName name="_11743н_103">[19]Справочник!$B$8</definedName>
    <definedName name="_11744н_104">[20]Справочник!$B$8</definedName>
    <definedName name="_11745н_105">[19]Справочник!$B$8</definedName>
    <definedName name="_11746н_106">[19]Справочник!$B$8</definedName>
    <definedName name="_11747н_107">[19]Справочник!$B$8</definedName>
    <definedName name="_11748н_108">[19]Справочник!$B$8</definedName>
    <definedName name="_11749н_109">[19]Справочник!$B$8</definedName>
    <definedName name="_11750н_11">[21]Справочник!$B$8</definedName>
    <definedName name="_11751н_110">[5]Справочник!$B$8</definedName>
    <definedName name="_11752н_111">[5]Справочник!$B$8</definedName>
    <definedName name="_11753н_112">[22]Справочник!$B$8</definedName>
    <definedName name="_11754н_113">[23]Справочник!$B$8</definedName>
    <definedName name="_11755н_114">[23]Справочник!$B$8</definedName>
    <definedName name="_11756н_115">[23]Справочник!$B$8</definedName>
    <definedName name="_11757н_116">[19]Справочник!$B$8</definedName>
    <definedName name="_11758н_117">[19]Справочник!$B$8</definedName>
    <definedName name="_11759н_118">[19]Справочник!$B$8</definedName>
    <definedName name="_11760н_119">[24]Справочник!$B$8</definedName>
    <definedName name="_11761н_12">[21]Справочник!$B$8</definedName>
    <definedName name="_11762н_13">[21]Справочник!$B$8</definedName>
    <definedName name="_11766н_17">[21]Справочник!$B$8</definedName>
    <definedName name="_11767н_18">[21]Справочник!$B$8</definedName>
    <definedName name="_11768н_19">[21]Справочник!$B$8</definedName>
    <definedName name="_11769н_2">[17]Справочник!$B$8</definedName>
    <definedName name="_1176Excel_BuiltIn_Print_Titles_31_119" localSheetId="12">'[1]144 _лимит_'!#REF!</definedName>
    <definedName name="_1176Excel_BuiltIn_Print_Titles_31_119" localSheetId="15">'[1]144 _лимит_'!#REF!</definedName>
    <definedName name="_1176Excel_BuiltIn_Print_Titles_31_119" localSheetId="18">'[1]144 _лимит_'!#REF!</definedName>
    <definedName name="_1176Excel_BuiltIn_Print_Titles_31_119" localSheetId="20">'[1]144 _лимит_'!#REF!</definedName>
    <definedName name="_1176Excel_BuiltIn_Print_Titles_31_119">'[1]144 _лимит_'!#REF!</definedName>
    <definedName name="_11776н_26">[25]Справочник!$B$8</definedName>
    <definedName name="_11777н_27">[25]Справочник!$B$8</definedName>
    <definedName name="_11778н_28">[25]Справочник!$B$8</definedName>
    <definedName name="_11779н_29">[21]Справочник!$B$8</definedName>
    <definedName name="_11780н_3">[17]Справочник!$B$8</definedName>
    <definedName name="_11781н_30">[23]Справочник!$B$8</definedName>
    <definedName name="_11782н_31">[23]Справочник!$B$8</definedName>
    <definedName name="_11783н_32">[23]Справочник!$B$8</definedName>
    <definedName name="_11784н_33">[26]Справочник!$B$8</definedName>
    <definedName name="_11785н_34">[26]Справочник!$B$8</definedName>
    <definedName name="_11789н_38">[21]Справочник!$B$8</definedName>
    <definedName name="_11790н_39">[21]Справочник!$B$8</definedName>
    <definedName name="_11791н_4">[17]Справочник!$B$8</definedName>
    <definedName name="_11792н_40">[21]Справочник!$B$8</definedName>
    <definedName name="_11793н_41">[5]Справочник!$B$8</definedName>
    <definedName name="_11794н_42">[5]Справочник!$B$8</definedName>
    <definedName name="_11795н_43">[5]Справочник!$B$8</definedName>
    <definedName name="_11796н_44">[21]Справочник!$B$8</definedName>
    <definedName name="_11797н_45">[21]Справочник!$B$8</definedName>
    <definedName name="_11798н_46">[21]Справочник!$B$8</definedName>
    <definedName name="_11799н_47">[21]Справочник!$B$8</definedName>
    <definedName name="_11800н_48">[21]Справочник!$B$8</definedName>
    <definedName name="_11801н_49">[26]Справочник!$B$8</definedName>
    <definedName name="_11802н_5">[17]Справочник!$B$8</definedName>
    <definedName name="_11803н_50">[26]Справочник!$B$8</definedName>
    <definedName name="_11804н_51">[21]Справочник!$B$8</definedName>
    <definedName name="_11808н_55">[24]Справочник!$B$8</definedName>
    <definedName name="_11809н_56">[5]Справочник!$B$8</definedName>
    <definedName name="_11810н_57">[5]Справочник!$B$8</definedName>
    <definedName name="_11811н_58">[5]Справочник!$B$8</definedName>
    <definedName name="_11812н_59">[22]Справочник!$B$8</definedName>
    <definedName name="_11813н_6">[19]Справочник!$B$8</definedName>
    <definedName name="_11814н_60">[22]Справочник!$B$8</definedName>
    <definedName name="_11815н_61">[22]Справочник!$B$8</definedName>
    <definedName name="_11819н_65">[22]Справочник!$B$8</definedName>
    <definedName name="_11820н_66">[22]Справочник!$B$8</definedName>
    <definedName name="_11821н_67">[22]Справочник!$B$8</definedName>
    <definedName name="_11822н_68">[22]Справочник!$B$8</definedName>
    <definedName name="_11823н_69">[22]Справочник!$B$8</definedName>
    <definedName name="_11824н_7">[19]Справочник!$B$8</definedName>
    <definedName name="_11825н_70">[22]Справочник!$B$8</definedName>
    <definedName name="_11826н_71">[19]Справочник!$B$8</definedName>
    <definedName name="_11827н_72">[19]Справочник!$B$8</definedName>
    <definedName name="_11828н_73">[19]Справочник!$B$8</definedName>
    <definedName name="_11829н_74">[19]Справочник!$B$8</definedName>
    <definedName name="_11830н_75">[19]Справочник!$B$8</definedName>
    <definedName name="_11831н_76">[19]Справочник!$B$8</definedName>
    <definedName name="_11832н_77">[22]Справочник!$B$8</definedName>
    <definedName name="_11833н_78">[22]Справочник!$B$8</definedName>
    <definedName name="_11834н_79">[22]Справочник!$B$8</definedName>
    <definedName name="_11835н_8">[18]Справочник!$B$8</definedName>
    <definedName name="_11836н_80">[22]Справочник!$B$8</definedName>
    <definedName name="_11837н_81">[22]Справочник!$B$8</definedName>
    <definedName name="_11838н_82">[22]Справочник!$B$8</definedName>
    <definedName name="_11839н_83">[25]Справочник!$B$8</definedName>
    <definedName name="_11840н_84">[25]Справочник!$B$8</definedName>
    <definedName name="_11841н_85">[25]Справочник!$B$8</definedName>
    <definedName name="_11842н_86">[25]Справочник!$B$8</definedName>
    <definedName name="_11843н_87">[19]Справочник!$B$8</definedName>
    <definedName name="_11844н_88">[19]Справочник!$B$8</definedName>
    <definedName name="_11845н_89">[22]Справочник!$B$8</definedName>
    <definedName name="_11846н_9">[18]Справочник!$B$8</definedName>
    <definedName name="_11847н_90">[22]Справочник!$B$8</definedName>
    <definedName name="_11848н_91">[5]Справочник!$B$8</definedName>
    <definedName name="_11849н_92">[22]Справочник!$B$8</definedName>
    <definedName name="_11850н_93">[19]Справочник!$B$8</definedName>
    <definedName name="_11851н_94">[19]Справочник!$B$8</definedName>
    <definedName name="_11852н_95">[19]Справочник!$B$8</definedName>
    <definedName name="_11853н_96">[19]Справочник!$B$8</definedName>
    <definedName name="_11854н_97">[27]Справочник!$B$8</definedName>
    <definedName name="_11855н_98">[27]Справочник!$B$8</definedName>
    <definedName name="_11856н_99">[19]Справочник!$B$8</definedName>
    <definedName name="_11857неет_1">[13]Справочник!$B$8</definedName>
    <definedName name="_11858неет_2">[14]Справочник!$B$8</definedName>
    <definedName name="_11859неет_3">[14]Справочник!$B$8</definedName>
    <definedName name="_11860неет_4">[15]Справочник!$B$8</definedName>
    <definedName name="_11861нет_1">[68]Справочник!$B$8</definedName>
    <definedName name="_11862нет_10">[69]Справочник!$B$8</definedName>
    <definedName name="_11863нет_11">[69]Справочник!$B$8</definedName>
    <definedName name="_11864нет_12">[69]Справочник!$B$8</definedName>
    <definedName name="_11868нет_16">[70]Справочник!$B$8</definedName>
    <definedName name="_11869нет_17">[70]Справочник!$B$8</definedName>
    <definedName name="_11870нет_18">[70]Справочник!$B$8</definedName>
    <definedName name="_11872нет_2">[70]Справочник!$B$8</definedName>
    <definedName name="_11881нет_28">[68]Справочник!$B$8</definedName>
    <definedName name="_11882нет_29">[68]Справочник!$B$8</definedName>
    <definedName name="_11883нет_3">[69]Справочник!$B$8</definedName>
    <definedName name="_11884нет_30">[68]Справочник!$B$8</definedName>
    <definedName name="_11885нет_31">[68]Справочник!$B$8</definedName>
    <definedName name="_11886нет_32">[68]Справочник!$B$8</definedName>
    <definedName name="_11887нет_33">[68]Справочник!$B$8</definedName>
    <definedName name="_11894нет_4">[69]Справочник!$B$8</definedName>
    <definedName name="_11895нет_40">[69]Справочник!$B$8</definedName>
    <definedName name="_11896нет_41">[69]Справочник!$B$8</definedName>
    <definedName name="_11897нет_42">[69]Справочник!$B$8</definedName>
    <definedName name="_11898нет_43">[69]Справочник!$B$8</definedName>
    <definedName name="_11899нет_44">[13]Справочник!$B$16</definedName>
    <definedName name="_11900нет_45">[13]Справочник!$B$16</definedName>
    <definedName name="_11901нет_46">[68]Справочник!$B$8</definedName>
    <definedName name="_11902нет_47">[68]Справочник!$B$8</definedName>
    <definedName name="_11905нет_5">[69]Справочник!$B$8</definedName>
    <definedName name="_11907нет_51">[68]Справочник!$B$8</definedName>
    <definedName name="_11908нет_52">[68]Справочник!$B$8</definedName>
    <definedName name="_11909нет_53">[68]Справочник!$B$8</definedName>
    <definedName name="_11910нет_54">[68]Справочник!$B$8</definedName>
    <definedName name="_11913нет_57">[68]Справочник!$B$8</definedName>
    <definedName name="_11914нет_58">[68]Справочник!$B$8</definedName>
    <definedName name="_11915нет_59">[68]Справочник!$B$8</definedName>
    <definedName name="_11916нет_6">[71]Справочник!$B$8</definedName>
    <definedName name="_11917нет_60">[68]Справочник!$B$8</definedName>
    <definedName name="_11918нет_61">[68]Справочник!$B$8</definedName>
    <definedName name="_11920нет_63">[68]Справочник!$B$8</definedName>
    <definedName name="_11921нет_64">[68]Справочник!$B$8</definedName>
    <definedName name="_11922нет_65">[68]Справочник!$B$8</definedName>
    <definedName name="_11923нет_66">[68]Справочник!$B$8</definedName>
    <definedName name="_11924нет_67">[68]Справочник!$B$8</definedName>
    <definedName name="_11926нет_69">[71]Справочник!$B$8</definedName>
    <definedName name="_11927нет_7">[71]Справочник!$B$8</definedName>
    <definedName name="_11928нет_70">[71]Справочник!$B$8</definedName>
    <definedName name="_11929нет_71">[71]Справочник!$B$8</definedName>
    <definedName name="_11930нет_72">[5]Справочник!$B$8</definedName>
    <definedName name="_11931нет_73">[68]Справочник!$B$8</definedName>
    <definedName name="_11932нет_74">[68]Справочник!$B$8</definedName>
    <definedName name="_11933нет_75">[68]Справочник!$B$8</definedName>
    <definedName name="_11934нет_76">[72]Справочник!$B$8</definedName>
    <definedName name="_11935нет_8">[71]Справочник!$B$8</definedName>
    <definedName name="_11936нет_9">[69]Справочник!$B$8</definedName>
    <definedName name="_11937ник_1">[17]Справочник!$B$8</definedName>
    <definedName name="_11938ник_10">[18]Справочник!$B$8</definedName>
    <definedName name="_11939ник_100">[19]Справочник!$B$8</definedName>
    <definedName name="_11940ник_101">[19]Справочник!$B$8</definedName>
    <definedName name="_11941ник_102">[19]Справочник!$B$8</definedName>
    <definedName name="_11942ник_103">[19]Справочник!$B$8</definedName>
    <definedName name="_11943ник_104">[20]Справочник!$B$8</definedName>
    <definedName name="_11944ник_105">[19]Справочник!$B$8</definedName>
    <definedName name="_11945ник_106">[19]Справочник!$B$8</definedName>
    <definedName name="_11946ник_107">[19]Справочник!$B$8</definedName>
    <definedName name="_11947ник_108">[19]Справочник!$B$8</definedName>
    <definedName name="_11948ник_109">[19]Справочник!$B$8</definedName>
    <definedName name="_11949ник_11">[21]Справочник!$B$8</definedName>
    <definedName name="_11950ник_110">[5]Справочник!$B$8</definedName>
    <definedName name="_11951ник_111">[5]Справочник!$B$8</definedName>
    <definedName name="_11952ник_112">[22]Справочник!$B$8</definedName>
    <definedName name="_11953ник_113">[23]Справочник!$B$8</definedName>
    <definedName name="_11954ник_114">[23]Справочник!$B$8</definedName>
    <definedName name="_11955ник_115">[23]Справочник!$B$8</definedName>
    <definedName name="_11956ник_116">[19]Справочник!$B$8</definedName>
    <definedName name="_11957ник_117">[19]Справочник!$B$8</definedName>
    <definedName name="_11958ник_118">[19]Справочник!$B$8</definedName>
    <definedName name="_11959ник_119">[24]Справочник!$B$8</definedName>
    <definedName name="_11960ник_12">[21]Справочник!$B$8</definedName>
    <definedName name="_11961ник_13">[21]Справочник!$B$8</definedName>
    <definedName name="_11965ник_17">[21]Справочник!$B$8</definedName>
    <definedName name="_11966ник_18">[21]Справочник!$B$8</definedName>
    <definedName name="_11967ник_19">[21]Справочник!$B$8</definedName>
    <definedName name="_11968ник_2">[17]Справочник!$B$8</definedName>
    <definedName name="_11975ник_26">[25]Справочник!$B$8</definedName>
    <definedName name="_11976ник_27">[25]Справочник!$B$8</definedName>
    <definedName name="_11977ник_28">[25]Справочник!$B$8</definedName>
    <definedName name="_11978ник_29">[21]Справочник!$B$8</definedName>
    <definedName name="_11979ник_3">[17]Справочник!$B$8</definedName>
    <definedName name="_11980ник_30">[23]Справочник!$B$8</definedName>
    <definedName name="_11981ник_31">[23]Справочник!$B$8</definedName>
    <definedName name="_11982ник_32">[23]Справочник!$B$8</definedName>
    <definedName name="_11983ник_33">[26]Справочник!$B$8</definedName>
    <definedName name="_11984ник_34">[26]Справочник!$B$8</definedName>
    <definedName name="_11988ник_38">[21]Справочник!$B$8</definedName>
    <definedName name="_11989ник_39">[21]Справочник!$B$8</definedName>
    <definedName name="_11990ник_4">[17]Справочник!$B$8</definedName>
    <definedName name="_11991ник_40">[21]Справочник!$B$8</definedName>
    <definedName name="_11992ник_41">[5]Справочник!$B$8</definedName>
    <definedName name="_11993ник_42">[5]Справочник!$B$8</definedName>
    <definedName name="_11994ник_43">[5]Справочник!$B$8</definedName>
    <definedName name="_11995ник_44">[21]Справочник!$B$8</definedName>
    <definedName name="_11996ник_45">[21]Справочник!$B$8</definedName>
    <definedName name="_11997ник_46">[21]Справочник!$B$8</definedName>
    <definedName name="_11998ник_47">[21]Справочник!$B$8</definedName>
    <definedName name="_11999ник_48">[21]Справочник!$B$8</definedName>
    <definedName name="_12000ник_49">[26]Справочник!$B$8</definedName>
    <definedName name="_12001ник_5">[17]Справочник!$B$8</definedName>
    <definedName name="_12002ник_50">[26]Справочник!$B$8</definedName>
    <definedName name="_12003ник_51">[21]Справочник!$B$8</definedName>
    <definedName name="_12007ник_55">[24]Справочник!$B$8</definedName>
    <definedName name="_12008ник_56">[5]Справочник!$B$8</definedName>
    <definedName name="_12009ник_57">[5]Справочник!$B$8</definedName>
    <definedName name="_12010ник_58">[5]Справочник!$B$8</definedName>
    <definedName name="_12011ник_59">[22]Справочник!$B$8</definedName>
    <definedName name="_12012ник_6">[19]Справочник!$B$8</definedName>
    <definedName name="_12013ник_60">[22]Справочник!$B$8</definedName>
    <definedName name="_12014ник_61">[22]Справочник!$B$8</definedName>
    <definedName name="_12018ник_65">[22]Справочник!$B$8</definedName>
    <definedName name="_12019ник_66">[22]Справочник!$B$8</definedName>
    <definedName name="_12020ник_67">[22]Справочник!$B$8</definedName>
    <definedName name="_12021ник_68">[22]Справочник!$B$8</definedName>
    <definedName name="_12022ник_69">[22]Справочник!$B$8</definedName>
    <definedName name="_12023ник_7">[19]Справочник!$B$8</definedName>
    <definedName name="_12024ник_70">[22]Справочник!$B$8</definedName>
    <definedName name="_12025ник_71">[19]Справочник!$B$8</definedName>
    <definedName name="_12026ник_72">[19]Справочник!$B$8</definedName>
    <definedName name="_12027ник_73">[19]Справочник!$B$8</definedName>
    <definedName name="_12028ник_74">[19]Справочник!$B$8</definedName>
    <definedName name="_12029ник_75">[19]Справочник!$B$8</definedName>
    <definedName name="_12030ник_76">[19]Справочник!$B$8</definedName>
    <definedName name="_12031ник_77">[22]Справочник!$B$8</definedName>
    <definedName name="_12032ник_78">[22]Справочник!$B$8</definedName>
    <definedName name="_12033ник_79">[22]Справочник!$B$8</definedName>
    <definedName name="_12034ник_8">[18]Справочник!$B$8</definedName>
    <definedName name="_12035ник_80">[22]Справочник!$B$8</definedName>
    <definedName name="_12036ник_81">[22]Справочник!$B$8</definedName>
    <definedName name="_12037ник_82">[22]Справочник!$B$8</definedName>
    <definedName name="_12038ник_83">[25]Справочник!$B$8</definedName>
    <definedName name="_12039ник_84">[25]Справочник!$B$8</definedName>
    <definedName name="_12040ник_85">[25]Справочник!$B$8</definedName>
    <definedName name="_12041ник_86">[25]Справочник!$B$8</definedName>
    <definedName name="_12042ник_87">[19]Справочник!$B$8</definedName>
    <definedName name="_12043ник_88">[19]Справочник!$B$8</definedName>
    <definedName name="_12044ник_89">[22]Справочник!$B$8</definedName>
    <definedName name="_12045ник_9">[18]Справочник!$B$8</definedName>
    <definedName name="_12046ник_90">[22]Справочник!$B$8</definedName>
    <definedName name="_12047ник_91">[5]Справочник!$B$8</definedName>
    <definedName name="_12048ник_92">[22]Справочник!$B$8</definedName>
    <definedName name="_12049ник_93">[19]Справочник!$B$8</definedName>
    <definedName name="_12050ник_94">[19]Справочник!$B$8</definedName>
    <definedName name="_12051ник_95">[19]Справочник!$B$8</definedName>
    <definedName name="_12052ник_96">[19]Справочник!$B$8</definedName>
    <definedName name="_12053ник_97">[27]Справочник!$B$8</definedName>
    <definedName name="_12054ник_98">[27]Справочник!$B$8</definedName>
    <definedName name="_12055ник_99">[19]Справочник!$B$8</definedName>
    <definedName name="_12104Окр_1" localSheetId="12">#REF!</definedName>
    <definedName name="_12104Окр_1" localSheetId="15">#REF!</definedName>
    <definedName name="_12104Окр_1" localSheetId="18">#REF!</definedName>
    <definedName name="_12104Окр_1" localSheetId="20">#REF!</definedName>
    <definedName name="_12104Окр_1">#REF!</definedName>
    <definedName name="_12105Окр_2" localSheetId="12">#REF!</definedName>
    <definedName name="_12105Окр_2" localSheetId="15">#REF!</definedName>
    <definedName name="_12105Окр_2" localSheetId="18">#REF!</definedName>
    <definedName name="_12105Окр_2" localSheetId="20">#REF!</definedName>
    <definedName name="_12105Окр_2">#REF!</definedName>
    <definedName name="_12106Окр_3" localSheetId="12">#REF!</definedName>
    <definedName name="_12106Окр_3" localSheetId="15">#REF!</definedName>
    <definedName name="_12106Окр_3" localSheetId="18">#REF!</definedName>
    <definedName name="_12106Окр_3" localSheetId="20">#REF!</definedName>
    <definedName name="_12106Окр_3">#REF!</definedName>
    <definedName name="_12107под_1">[73]Справочник!$B$14</definedName>
    <definedName name="_12108под_2">[74]Справочник!$B$14</definedName>
    <definedName name="_12109пр_1">[75]Справочник!$B$6</definedName>
    <definedName name="_12110пр_2">[76]Справочник!$B$6</definedName>
    <definedName name="_12111Правовое_1">[28]Справочник!$B$8</definedName>
    <definedName name="_12112Правовое_10">[5]Справочник!$B$8</definedName>
    <definedName name="_12113Правовое_100">[40]Справочник!$B$8</definedName>
    <definedName name="_12114Правовое_101">[40]Справочник!$B$8</definedName>
    <definedName name="_12115Правовое_102">[33]Справочник!$B$8</definedName>
    <definedName name="_12116Правовое_103">[33]Справочник!$B$8</definedName>
    <definedName name="_12117Правовое_104">[33]Справочник!$B$8</definedName>
    <definedName name="_12118Правовое_105">[41]Справочник!$B$8</definedName>
    <definedName name="_12119Правовое_106">[5]Справочник!$B$8</definedName>
    <definedName name="_12120Правовое_107">[39]Справочник!$B$8</definedName>
    <definedName name="_12121Правовое_108">[39]Справочник!$B$8</definedName>
    <definedName name="_12122Правовое_109">[39]Справочник!$B$8</definedName>
    <definedName name="_12123Правовое_11">[30]Справочник!$B$8</definedName>
    <definedName name="_12124Правовое_110">[42]Справочник!$B$8</definedName>
    <definedName name="_12125Правовое_12">[30]Справочник!$B$8</definedName>
    <definedName name="_12126Правовое_13">[30]Справочник!$B$8</definedName>
    <definedName name="_12127Правовое_14">[30]Справочник!$B$8</definedName>
    <definedName name="_12128Правовое_15">[30]Справочник!$B$8</definedName>
    <definedName name="_12129Правовое_16">[30]Справочник!$B$8</definedName>
    <definedName name="_12130Правовое_17">[31]Справочник!$B$8</definedName>
    <definedName name="_12131Правовое_18">[46]Справочник!$B$8</definedName>
    <definedName name="_12132Правовое_19">[46]Справочник!$B$8</definedName>
    <definedName name="_12133Правовое_2">[28]Справочник!$B$8</definedName>
    <definedName name="_12134Правовое_20">[46]Справочник!$B$8</definedName>
    <definedName name="_12135Правовое_21">[46]Справочник!$B$8</definedName>
    <definedName name="_12136Правовое_22">[46]Справочник!$B$8</definedName>
    <definedName name="_12137Правовое_23">[46]Справочник!$B$8</definedName>
    <definedName name="_12138Правовое_24">[32]Справочник!$B$8</definedName>
    <definedName name="_12139Правовое_25">[32]Справочник!$B$8</definedName>
    <definedName name="_12140Правовое_26">[32]Справочник!$B$8</definedName>
    <definedName name="_12141Правовое_27">[33]Справочник!$B$8</definedName>
    <definedName name="_12142Правовое_28">[33]Справочник!$B$8</definedName>
    <definedName name="_12143Правовое_29">[33]Справочник!$B$8</definedName>
    <definedName name="_12144Правовое_3" localSheetId="12">#REF!</definedName>
    <definedName name="_12144Правовое_3" localSheetId="15">#REF!</definedName>
    <definedName name="_12144Правовое_3" localSheetId="18">#REF!</definedName>
    <definedName name="_12144Правовое_3" localSheetId="20">#REF!</definedName>
    <definedName name="_12144Правовое_3">#REF!</definedName>
    <definedName name="_12145Правовое_30">[34]Справочник!$B$8</definedName>
    <definedName name="_12146Правовое_31">[34]Справочник!$B$8</definedName>
    <definedName name="_12147Правовое_32">[46]Справочник!$B$8</definedName>
    <definedName name="_12148Правовое_33">[46]Справочник!$B$8</definedName>
    <definedName name="_12149Правовое_34">[46]Справочник!$B$8</definedName>
    <definedName name="_12150Правовое_35">[34]Справочник!$B$8</definedName>
    <definedName name="_12151Правовое_36">[34]Справочник!$B$8</definedName>
    <definedName name="_12152Правовое_37">[30]Справочник!$B$8</definedName>
    <definedName name="_12153Правовое_38">[30]Справочник!$B$8</definedName>
    <definedName name="_12154Правовое_39">[30]Справочник!$B$8</definedName>
    <definedName name="_12155Правовое_4" localSheetId="12">#REF!</definedName>
    <definedName name="_12155Правовое_4" localSheetId="15">#REF!</definedName>
    <definedName name="_12155Правовое_4" localSheetId="18">#REF!</definedName>
    <definedName name="_12155Правовое_4" localSheetId="20">#REF!</definedName>
    <definedName name="_12155Правовое_4">#REF!</definedName>
    <definedName name="_12156Правовое_40">[30]Справочник!$B$8</definedName>
    <definedName name="_12157Правовое_41">[30]Справочник!$B$8</definedName>
    <definedName name="_12158Правовое_42">[30]Справочник!$B$8</definedName>
    <definedName name="_12159Правовое_43">[30]Справочник!$B$8</definedName>
    <definedName name="_12160Правовое_44">[30]Справочник!$B$8</definedName>
    <definedName name="_12161Правовое_45">[30]Справочник!$B$8</definedName>
    <definedName name="_12162Правовое_46">[35]Справочник!$B$8</definedName>
    <definedName name="_12163Правовое_47">[35]Справочник!$B$8</definedName>
    <definedName name="_12164Правовое_48">[35]Справочник!$B$8</definedName>
    <definedName name="_12165Правовое_49">[30]Справочник!$B$8</definedName>
    <definedName name="_12166Правовое_5" localSheetId="12">#REF!</definedName>
    <definedName name="_12166Правовое_5" localSheetId="15">#REF!</definedName>
    <definedName name="_12166Правовое_5" localSheetId="18">#REF!</definedName>
    <definedName name="_12166Правовое_5" localSheetId="20">#REF!</definedName>
    <definedName name="_12166Правовое_5">#REF!</definedName>
    <definedName name="_12167Правовое_50">[30]Справочник!$B$8</definedName>
    <definedName name="_12168Правовое_51">[30]Справочник!$B$8</definedName>
    <definedName name="_12169Правовое_52">[30]Справочник!$B$8</definedName>
    <definedName name="_12170Правовое_53">[30]Справочник!$B$8</definedName>
    <definedName name="_12171Правовое_54">[30]Справочник!$B$8</definedName>
    <definedName name="_12172Правовое_55">[30]Справочник!$B$8</definedName>
    <definedName name="_12173Правовое_56">[30]Справочник!$B$8</definedName>
    <definedName name="_12174Правовое_57">[30]Справочник!$B$8</definedName>
    <definedName name="_12176Правовое_59">[31]Справочник!$B$8</definedName>
    <definedName name="_12177Правовое_6" localSheetId="12">#REF!</definedName>
    <definedName name="_12177Правовое_6" localSheetId="15">#REF!</definedName>
    <definedName name="_12177Правовое_6" localSheetId="18">#REF!</definedName>
    <definedName name="_12177Правовое_6" localSheetId="20">#REF!</definedName>
    <definedName name="_12177Правовое_6">#REF!</definedName>
    <definedName name="_12178Правовое_60">[31]Справочник!$B$8</definedName>
    <definedName name="_12179Правовое_61">[31]Справочник!$B$8</definedName>
    <definedName name="_12180Правовое_62">[77]Справочник!$B$8</definedName>
    <definedName name="_12181Правовое_63">[77]Справочник!$B$8</definedName>
    <definedName name="_12182Правовое_64">[77]Справочник!$B$8</definedName>
    <definedName name="_12183Правовое_65" localSheetId="12">#REF!</definedName>
    <definedName name="_12183Правовое_65" localSheetId="15">#REF!</definedName>
    <definedName name="_12183Правовое_65" localSheetId="18">#REF!</definedName>
    <definedName name="_12183Правовое_65" localSheetId="20">#REF!</definedName>
    <definedName name="_12183Правовое_65">#REF!</definedName>
    <definedName name="_12184Правовое_66" localSheetId="12">#REF!</definedName>
    <definedName name="_12184Правовое_66" localSheetId="15">#REF!</definedName>
    <definedName name="_12184Правовое_66" localSheetId="18">#REF!</definedName>
    <definedName name="_12184Правовое_66" localSheetId="20">#REF!</definedName>
    <definedName name="_12184Правовое_66">#REF!</definedName>
    <definedName name="_12185Правовое_67" localSheetId="12">#REF!</definedName>
    <definedName name="_12185Правовое_67" localSheetId="15">#REF!</definedName>
    <definedName name="_12185Правовое_67" localSheetId="18">#REF!</definedName>
    <definedName name="_12185Правовое_67" localSheetId="20">#REF!</definedName>
    <definedName name="_12185Правовое_67">#REF!</definedName>
    <definedName name="_12186Правовое_68">[36]Справочник!$B$8</definedName>
    <definedName name="_12187Правовое_69">[36]Справочник!$B$8</definedName>
    <definedName name="_12188Правовое_7" localSheetId="12">#REF!</definedName>
    <definedName name="_12188Правовое_7" localSheetId="15">#REF!</definedName>
    <definedName name="_12188Правовое_7" localSheetId="18">#REF!</definedName>
    <definedName name="_12188Правовое_7" localSheetId="20">#REF!</definedName>
    <definedName name="_12188Правовое_7">#REF!</definedName>
    <definedName name="_12189Правовое_70">[36]Справочник!$B$8</definedName>
    <definedName name="_12190Правовое_71">[37]Справочник!$B$8</definedName>
    <definedName name="_12191Правовое_72">[37]Справочник!$B$8</definedName>
    <definedName name="_12192Правовое_73">[37]Справочник!$B$8</definedName>
    <definedName name="_12193Правовое_74">[37]Справочник!$B$8</definedName>
    <definedName name="_12194Правовое_75">[37]Справочник!$B$8</definedName>
    <definedName name="_12195Правовое_76">[37]Справочник!$B$8</definedName>
    <definedName name="_12196Правовое_77">[32]Справочник!$B$8</definedName>
    <definedName name="_12197Правовое_78">[32]Справочник!$B$8</definedName>
    <definedName name="_12198Правовое_79">[32]Справочник!$B$8</definedName>
    <definedName name="_12199Правовое_8" localSheetId="12">#REF!</definedName>
    <definedName name="_12199Правовое_8" localSheetId="15">#REF!</definedName>
    <definedName name="_12199Правовое_8" localSheetId="18">#REF!</definedName>
    <definedName name="_12199Правовое_8" localSheetId="20">#REF!</definedName>
    <definedName name="_12199Правовое_8">#REF!</definedName>
    <definedName name="_12200Правовое_80">[32]Справочник!$B$8</definedName>
    <definedName name="_12249Правовое_81" localSheetId="12">#REF!</definedName>
    <definedName name="_12249Правовое_81" localSheetId="15">#REF!</definedName>
    <definedName name="_12249Правовое_81" localSheetId="18">#REF!</definedName>
    <definedName name="_12249Правовое_81" localSheetId="20">#REF!</definedName>
    <definedName name="_12249Правовое_81">#REF!</definedName>
    <definedName name="_1225Excel_BuiltIn_Print_Titles_31_12" localSheetId="12">'[1]144 _лимит_'!#REF!</definedName>
    <definedName name="_1225Excel_BuiltIn_Print_Titles_31_12" localSheetId="15">'[1]144 _лимит_'!#REF!</definedName>
    <definedName name="_1225Excel_BuiltIn_Print_Titles_31_12" localSheetId="18">'[1]144 _лимит_'!#REF!</definedName>
    <definedName name="_1225Excel_BuiltIn_Print_Titles_31_12" localSheetId="20">'[1]144 _лимит_'!#REF!</definedName>
    <definedName name="_1225Excel_BuiltIn_Print_Titles_31_12">'[1]144 _лимит_'!#REF!</definedName>
    <definedName name="_12298Правовое_82" localSheetId="12">#REF!</definedName>
    <definedName name="_12298Правовое_82" localSheetId="15">#REF!</definedName>
    <definedName name="_12298Правовое_82" localSheetId="18">#REF!</definedName>
    <definedName name="_12298Правовое_82" localSheetId="20">#REF!</definedName>
    <definedName name="_12298Правовое_82">#REF!</definedName>
    <definedName name="_12299Правовое_83">[5]Справочник!$B$8</definedName>
    <definedName name="_12300Правовое_84">[5]Справочник!$B$8</definedName>
    <definedName name="_12301Правовое_85">[78]Справочник!$B$8</definedName>
    <definedName name="_12302Правовое_86">[78]Справочник!$B$8</definedName>
    <definedName name="_12303Правовое_87">[78]Справочник!$B$8</definedName>
    <definedName name="_12304Правовое_88">[39]Справочник!$B$8</definedName>
    <definedName name="_12306Правовое_9">[5]Справочник!$B$8</definedName>
    <definedName name="_12308Правовое_91">[37]Справочник!$B$8</definedName>
    <definedName name="_12309Правовое_92">[37]Справочник!$B$8</definedName>
    <definedName name="_12310Правовое_93">[37]Справочник!$B$8</definedName>
    <definedName name="_12311Правовое_94">[39]Справочник!$B$8</definedName>
    <definedName name="_12312Правовое_95">[39]Справочник!$B$8</definedName>
    <definedName name="_12313Правовое_96" localSheetId="12">#REF!</definedName>
    <definedName name="_12313Правовое_96" localSheetId="15">#REF!</definedName>
    <definedName name="_12313Правовое_96" localSheetId="18">#REF!</definedName>
    <definedName name="_12313Правовое_96" localSheetId="20">#REF!</definedName>
    <definedName name="_12313Правовое_96">#REF!</definedName>
    <definedName name="_12314Правовое_97">[39]Справочник!$B$8</definedName>
    <definedName name="_12315Правовое_98">[39]Справочник!$B$8</definedName>
    <definedName name="_12316Правовое_99">[40]Справочник!$B$8</definedName>
    <definedName name="_12317Правовое_12_1">[43]Справочник!$B$8</definedName>
    <definedName name="_12318Правовое_12_2">[44]Справочник!$B$8</definedName>
    <definedName name="_12319Правовое_12_3">[44]Справочник!$B$8</definedName>
    <definedName name="_12320Правовое_12_4">[45]Справочник!$B$8</definedName>
    <definedName name="_12321Правовое_13_1">[43]Справочник!$B$8</definedName>
    <definedName name="_12322Правовое_13_2">[44]Справочник!$B$8</definedName>
    <definedName name="_12323Правовое_13_3">[44]Справочник!$B$8</definedName>
    <definedName name="_12324Правовое_13_4">[45]Справочник!$B$8</definedName>
    <definedName name="_12325Правовое_2_1">[43]Справочник!$B$8</definedName>
    <definedName name="_12326Правовое_2_2">[44]Справочник!$B$8</definedName>
    <definedName name="_12327Правовое_2_3">[44]Справочник!$B$8</definedName>
    <definedName name="_12328Правовое_2_4">[45]Справочник!$B$8</definedName>
    <definedName name="_12329Правовое_3_1">[43]Справочник!$B$8</definedName>
    <definedName name="_12330Правовое_3_2">[44]Справочник!$B$8</definedName>
    <definedName name="_12331Правовое_3_3">[44]Справочник!$B$8</definedName>
    <definedName name="_12332Правовое_3_4">[45]Справочник!$B$8</definedName>
    <definedName name="_12333РИЗА_1">[79]Справочник!$B$16</definedName>
    <definedName name="_12334РИЗА_2">[79]Справочник!$B$16</definedName>
    <definedName name="_12335РИЗА_3">[79]Справочник!$B$16</definedName>
    <definedName name="_12336РИЗА_4">[5]Справочник!$B$16</definedName>
    <definedName name="_12337РИЗА_5">[5]Справочник!$B$16</definedName>
    <definedName name="_12338РИЗА_6">[5]Справочник!$B$16</definedName>
    <definedName name="_12339ррр_1">[5]Справочник!$B$16</definedName>
    <definedName name="_12359ррр_28">[5]Справочник!$B$16</definedName>
    <definedName name="_12360ррр_29">[5]Справочник!$B$16</definedName>
    <definedName name="_12362ррр_30">[5]Справочник!$B$16</definedName>
    <definedName name="_12363ррр_31">[5]Справочник!$B$16</definedName>
    <definedName name="_12364ррр_32">[5]Справочник!$B$16</definedName>
    <definedName name="_12365ррр_33">[5]Справочник!$B$16</definedName>
    <definedName name="_12377ррр_44">[5]Справочник!$B$16</definedName>
    <definedName name="_12378ррр_45">[5]Справочник!$B$16</definedName>
    <definedName name="_12382ррр_49">[5]Справочник!$B$16</definedName>
    <definedName name="_12384ррр_50">[5]Справочник!$B$16</definedName>
    <definedName name="_12385ррр_51">[5]Справочник!$B$16</definedName>
    <definedName name="_12386ррр_52">[5]Справочник!$B$16</definedName>
    <definedName name="_12389ррр_55">[5]Справочник!$B$16</definedName>
    <definedName name="_12390ррр_56">[5]Справочник!$B$16</definedName>
    <definedName name="_12391ррр_57">[5]Справочник!$B$16</definedName>
    <definedName name="_12392ррр_58">[5]Справочник!$B$16</definedName>
    <definedName name="_12393ррр_59">[5]Справочник!$B$16</definedName>
    <definedName name="_12394ррр_6">[5]Справочник!$B$16</definedName>
    <definedName name="_12396ррр_61">[5]Справочник!$B$16</definedName>
    <definedName name="_12397ррр_62">[5]Справочник!$B$16</definedName>
    <definedName name="_12398ррр_63">[5]Справочник!$B$16</definedName>
    <definedName name="_12399ррр_64">[5]Справочник!$B$16</definedName>
    <definedName name="_12400ррр_65">[5]Справочник!$B$16</definedName>
    <definedName name="_12402ррр_67">[5]Справочник!$B$16</definedName>
    <definedName name="_12403ррр_68">[5]Справочник!$B$16</definedName>
    <definedName name="_12404ррр_69">[5]Справочник!$B$16</definedName>
    <definedName name="_12405ррр_7">[5]Справочник!$B$16</definedName>
    <definedName name="_12407ррр_71">[5]Справочник!$B$16</definedName>
    <definedName name="_12408ррр_72">[5]Справочник!$B$16</definedName>
    <definedName name="_12409ррр_73">[5]Справочник!$B$16</definedName>
    <definedName name="_12411ррр_8">[5]Справочник!$B$16</definedName>
    <definedName name="_12413свод139_1">[80]Справочник!$B$16</definedName>
    <definedName name="_12414свод139_10">[81]Справочник!$B$16</definedName>
    <definedName name="_12415свод139_11">[81]Справочник!$B$16</definedName>
    <definedName name="_12416свод139_12">[81]Справочник!$B$16</definedName>
    <definedName name="_12417свод139_13">[81]Справочник!$B$16</definedName>
    <definedName name="_12418свод139_14">[81]Справочник!$B$16</definedName>
    <definedName name="_12419свод139_15">[81]Справочник!$B$16</definedName>
    <definedName name="_12420свод139_16">[81]Справочник!$B$16</definedName>
    <definedName name="_12421свод139_17">[80]Справочник!$B$16</definedName>
    <definedName name="_12422свод139_18">[80]Справочник!$B$16</definedName>
    <definedName name="_12423свод139_19">[80]Справочник!$B$16</definedName>
    <definedName name="_12424свод139_2">[82]Справочник!$B$16</definedName>
    <definedName name="_12425свод139_20">[80]Справочник!$B$16</definedName>
    <definedName name="_12426свод139_21">[80]Справочник!$B$16</definedName>
    <definedName name="_12427свод139_22">[80]Справочник!$B$16</definedName>
    <definedName name="_12428свод139_23">[81]Справочник!$B$16</definedName>
    <definedName name="_12429свод139_24">[81]Справочник!$B$16</definedName>
    <definedName name="_12430свод139_25">[81]Справочник!$B$16</definedName>
    <definedName name="_12431свод139_26">[81]Справочник!$B$16</definedName>
    <definedName name="_12432свод139_27">[81]Справочник!$B$16</definedName>
    <definedName name="_12433свод139_28">[81]Справочник!$B$16</definedName>
    <definedName name="_12434свод139_29">[80]Справочник!$B$16</definedName>
    <definedName name="_12435свод139_3">[82]Справочник!$B$16</definedName>
    <definedName name="_12436свод139_30">[80]Справочник!$B$16</definedName>
    <definedName name="_12437свод139_31">[81]Справочник!$B$16</definedName>
    <definedName name="_12438свод139_32">[81]Справочник!$B$16</definedName>
    <definedName name="_12439свод139_33">[81]Справочник!$B$16</definedName>
    <definedName name="_12440свод139_34">[80]Справочник!$B$16</definedName>
    <definedName name="_12441свод139_35">[80]Справочник!$B$16</definedName>
    <definedName name="_12442свод139_36">[80]Справочник!$B$16</definedName>
    <definedName name="_12443свод139_37">[80]Справочник!$B$16</definedName>
    <definedName name="_12444свод139_38">[83]Справочник!$B$16</definedName>
    <definedName name="_12445свод139_39">[83]Справочник!$B$16</definedName>
    <definedName name="_12446свод139_4">[82]Справочник!$B$16</definedName>
    <definedName name="_12447свод139_40">[80]Справочник!$B$16</definedName>
    <definedName name="_12448свод139_41">[80]Справочник!$B$16</definedName>
    <definedName name="_12449свод139_42">[80]Справочник!$B$16</definedName>
    <definedName name="_12450свод139_43">[80]Справочник!$B$16</definedName>
    <definedName name="_12451свод139_44">[80]Справочник!$B$16</definedName>
    <definedName name="_12452свод139_45">[84]Справочник!$B$16</definedName>
    <definedName name="_12453свод139_46">[85]Справочник!$B$16</definedName>
    <definedName name="_12454свод139_47">[80]Справочник!$B$16</definedName>
    <definedName name="_12455свод139_48">[80]Справочник!$B$16</definedName>
    <definedName name="_12456свод139_49">[80]Справочник!$B$16</definedName>
    <definedName name="_12457свод139_5">[84]Справочник!$B$16</definedName>
    <definedName name="_12458свод139_50">[80]Справочник!$B$16</definedName>
    <definedName name="_12459свод139_51">[80]Справочник!$B$16</definedName>
    <definedName name="_12460свод139_52">[81]Справочник!$B$16</definedName>
    <definedName name="_12461свод139_53">[82]Справочник!$B$16</definedName>
    <definedName name="_12462свод139_54">[82]Справочник!$B$16</definedName>
    <definedName name="_12463свод139_55">[82]Справочник!$B$16</definedName>
    <definedName name="_12464свод139_56">[86]Справочник!$B$16</definedName>
    <definedName name="_12465свод139_57">[80]Справочник!$B$16</definedName>
    <definedName name="_12466свод139_58">[80]Справочник!$B$16</definedName>
    <definedName name="_12467свод139_59">[80]Справочник!$B$16</definedName>
    <definedName name="_12468свод139_6">[84]Справочник!$B$16</definedName>
    <definedName name="_12469свод139_60">[87]Справочник!$B$16</definedName>
    <definedName name="_12470свод139_7">[84]Справочник!$B$16</definedName>
    <definedName name="_12471свод139_8">[81]Справочник!$B$16</definedName>
    <definedName name="_12472свод139_9">[81]Справочник!$B$16</definedName>
    <definedName name="_12473т_1">[88]Справочник!$B$16</definedName>
    <definedName name="_12474т_2">[88]Справочник!$B$16</definedName>
    <definedName name="_12475т_3">[88]Справочник!$B$16</definedName>
    <definedName name="_12479Таня_1">[89]Справочник!$B$16</definedName>
    <definedName name="_12480Таня_2">[90]Справочник!$B$16</definedName>
    <definedName name="_12481ттт_1">[5]Справочник!$B$12</definedName>
    <definedName name="_12486ттт_14">[5]Справочник!$B$12</definedName>
    <definedName name="_12487ттт_15">[5]Справочник!$B$12</definedName>
    <definedName name="_12488ттт_16">[5]Справочник!$B$12</definedName>
    <definedName name="_12489ттт_2">[5]Справочник!$B$12</definedName>
    <definedName name="_12490ттт_3">[91]Справочник!$B$12</definedName>
    <definedName name="_12494ттт_7">[91]Справочник!$B$12</definedName>
    <definedName name="_12495ттт_8">[91]Справочник!$B$12</definedName>
    <definedName name="_12496ттт_9">[91]Справочник!$B$12</definedName>
    <definedName name="_12497укуис_1">[60]Справочник!$B$8</definedName>
    <definedName name="_12498укуис_2">[60]Справочник!$B$8</definedName>
    <definedName name="_12499укуис_3">[60]Справочник!$B$8</definedName>
    <definedName name="_12500укуис_4">[60]Справочник!$B$8</definedName>
    <definedName name="_12501укуис_5">[60]Справочник!$B$8</definedName>
    <definedName name="_12502укуис_6">[60]Справочник!$B$8</definedName>
    <definedName name="_12503укуис_7">[61]Справочник!$B$8</definedName>
    <definedName name="_12504укуис_8">[61]Справочник!$B$8</definedName>
    <definedName name="_12505укуис_9">[60]Справочник!$B$8</definedName>
    <definedName name="_12506Услуги_1">[60]Справочник!$B$8</definedName>
    <definedName name="_12507Услуги_2">[60]Справочник!$B$8</definedName>
    <definedName name="_12508Услуги_3">[60]Справочник!$B$8</definedName>
    <definedName name="_12509Услуги_4">[60]Справочник!$B$8</definedName>
    <definedName name="_12510Услуги_5">[60]Справочник!$B$8</definedName>
    <definedName name="_12511Услуги_6">[60]Справочник!$B$8</definedName>
    <definedName name="_12512Услуги_7">[61]Справочник!$B$8</definedName>
    <definedName name="_12513Услуги_8">[61]Справочник!$B$8</definedName>
    <definedName name="_12514Услуги_9">[60]Справочник!$B$8</definedName>
    <definedName name="_12515ууу_1">[6]Справочник!$B$6</definedName>
    <definedName name="_12516ууу_2">[7]Справочник!$B$6</definedName>
    <definedName name="_12517Шапка1_1">[28]Справочник!$B$6</definedName>
    <definedName name="_12518Шапка1_10">[5]Справочник!$B$6</definedName>
    <definedName name="_12519Шапка1_100">[40]Справочник!$B$6</definedName>
    <definedName name="_12520Шапка1_101">[40]Справочник!$B$6</definedName>
    <definedName name="_12521Шапка1_102">[33]Справочник!$B$6</definedName>
    <definedName name="_12522Шапка1_103">[33]Справочник!$B$6</definedName>
    <definedName name="_12523Шапка1_104">[33]Справочник!$B$6</definedName>
    <definedName name="_12524Шапка1_105">[41]Справочник!$B$6</definedName>
    <definedName name="_12525Шапка1_106">[5]Справочник!$B$6</definedName>
    <definedName name="_12526Шапка1_107">[39]Справочник!$B$6</definedName>
    <definedName name="_12527Шапка1_108">[39]Справочник!$B$6</definedName>
    <definedName name="_12528Шапка1_109">[39]Справочник!$B$6</definedName>
    <definedName name="_12529Шапка1_11">[30]Справочник!$B$6</definedName>
    <definedName name="_12530Шапка1_110">[42]Справочник!$B$6</definedName>
    <definedName name="_12531Шапка1_12">[30]Справочник!$B$6</definedName>
    <definedName name="_12532Шапка1_13">[30]Справочник!$B$6</definedName>
    <definedName name="_12533Шапка1_14">[30]Справочник!$B$6</definedName>
    <definedName name="_12534Шапка1_15">[30]Справочник!$B$6</definedName>
    <definedName name="_12535Шапка1_16">[30]Справочник!$B$6</definedName>
    <definedName name="_12536Шапка1_17">[31]Справочник!$B$6</definedName>
    <definedName name="_12537Шапка1_18">[46]Справочник!$B$6</definedName>
    <definedName name="_12538Шапка1_19">[46]Справочник!$B$6</definedName>
    <definedName name="_12539Шапка1_2">[28]Справочник!$B$6</definedName>
    <definedName name="_12540Шапка1_20">[46]Справочник!$B$6</definedName>
    <definedName name="_12541Шапка1_21">[46]Справочник!$B$6</definedName>
    <definedName name="_12542Шапка1_22">[46]Справочник!$B$6</definedName>
    <definedName name="_12543Шапка1_23">[46]Справочник!$B$6</definedName>
    <definedName name="_12544Шапка1_24">[32]Справочник!$B$6</definedName>
    <definedName name="_12545Шапка1_25">[32]Справочник!$B$6</definedName>
    <definedName name="_12546Шапка1_26">[32]Справочник!$B$6</definedName>
    <definedName name="_12547Шапка1_27">[33]Справочник!$B$6</definedName>
    <definedName name="_12548Шапка1_28">[33]Справочник!$B$6</definedName>
    <definedName name="_12549Шапка1_29">[33]Справочник!$B$6</definedName>
    <definedName name="_12550Шапка1_3" localSheetId="12">#REF!</definedName>
    <definedName name="_12550Шапка1_3" localSheetId="15">#REF!</definedName>
    <definedName name="_12550Шапка1_3" localSheetId="18">#REF!</definedName>
    <definedName name="_12550Шапка1_3" localSheetId="20">#REF!</definedName>
    <definedName name="_12550Шапка1_3">#REF!</definedName>
    <definedName name="_12551Шапка1_30">[34]Справочник!$B$6</definedName>
    <definedName name="_12552Шапка1_31">[34]Справочник!$B$6</definedName>
    <definedName name="_12553Шапка1_32">[46]Справочник!$B$6</definedName>
    <definedName name="_12554Шапка1_33">[46]Справочник!$B$6</definedName>
    <definedName name="_12555Шапка1_34">[46]Справочник!$B$6</definedName>
    <definedName name="_12556Шапка1_35">[34]Справочник!$B$6</definedName>
    <definedName name="_12557Шапка1_36">[34]Справочник!$B$6</definedName>
    <definedName name="_12558Шапка1_37">[30]Справочник!$B$6</definedName>
    <definedName name="_12559Шапка1_38">[30]Справочник!$B$6</definedName>
    <definedName name="_12560Шапка1_39">[30]Справочник!$B$6</definedName>
    <definedName name="_12561Шапка1_4" localSheetId="12">#REF!</definedName>
    <definedName name="_12561Шапка1_4" localSheetId="15">#REF!</definedName>
    <definedName name="_12561Шапка1_4" localSheetId="18">#REF!</definedName>
    <definedName name="_12561Шапка1_4" localSheetId="20">#REF!</definedName>
    <definedName name="_12561Шапка1_4">#REF!</definedName>
    <definedName name="_12562Шапка1_40">[30]Справочник!$B$6</definedName>
    <definedName name="_12563Шапка1_41">[30]Справочник!$B$6</definedName>
    <definedName name="_12564Шапка1_42">[30]Справочник!$B$6</definedName>
    <definedName name="_12565Шапка1_43">[30]Справочник!$B$6</definedName>
    <definedName name="_12566Шапка1_44">[30]Справочник!$B$6</definedName>
    <definedName name="_12567Шапка1_45">[30]Справочник!$B$6</definedName>
    <definedName name="_12568Шапка1_46">[35]Справочник!$B$6</definedName>
    <definedName name="_12569Шапка1_47">[35]Справочник!$B$6</definedName>
    <definedName name="_12570Шапка1_48">[35]Справочник!$B$6</definedName>
    <definedName name="_12571Шапка1_49">[30]Справочник!$B$6</definedName>
    <definedName name="_12572Шапка1_5" localSheetId="12">#REF!</definedName>
    <definedName name="_12572Шапка1_5" localSheetId="15">#REF!</definedName>
    <definedName name="_12572Шапка1_5" localSheetId="18">#REF!</definedName>
    <definedName name="_12572Шапка1_5" localSheetId="20">#REF!</definedName>
    <definedName name="_12572Шапка1_5">#REF!</definedName>
    <definedName name="_12573Шапка1_50">[30]Справочник!$B$6</definedName>
    <definedName name="_12574Шапка1_51">[30]Справочник!$B$6</definedName>
    <definedName name="_12575Шапка1_52">[30]Справочник!$B$6</definedName>
    <definedName name="_12576Шапка1_53">[30]Справочник!$B$6</definedName>
    <definedName name="_12577Шапка1_54">[30]Справочник!$B$6</definedName>
    <definedName name="_12578Шапка1_55">[30]Справочник!$B$6</definedName>
    <definedName name="_12579Шапка1_56">[30]Справочник!$B$6</definedName>
    <definedName name="_12580Шапка1_57">[30]Справочник!$B$6</definedName>
    <definedName name="_12582Шапка1_59">[31]Справочник!$B$6</definedName>
    <definedName name="_12583Шапка1_6" localSheetId="12">#REF!</definedName>
    <definedName name="_12583Шапка1_6" localSheetId="15">#REF!</definedName>
    <definedName name="_12583Шапка1_6" localSheetId="18">#REF!</definedName>
    <definedName name="_12583Шапка1_6" localSheetId="20">#REF!</definedName>
    <definedName name="_12583Шапка1_6">#REF!</definedName>
    <definedName name="_12584Шапка1_60">[31]Справочник!$B$6</definedName>
    <definedName name="_12585Шапка1_61">[31]Справочник!$B$6</definedName>
    <definedName name="_12586Шапка1_62">[77]Справочник!$B$6</definedName>
    <definedName name="_12587Шапка1_63">[77]Справочник!$B$6</definedName>
    <definedName name="_12588Шапка1_64">[77]Справочник!$B$6</definedName>
    <definedName name="_12589Шапка1_65" localSheetId="12">#REF!</definedName>
    <definedName name="_12589Шапка1_65" localSheetId="15">#REF!</definedName>
    <definedName name="_12589Шапка1_65" localSheetId="18">#REF!</definedName>
    <definedName name="_12589Шапка1_65" localSheetId="20">#REF!</definedName>
    <definedName name="_12589Шапка1_65">#REF!</definedName>
    <definedName name="_12590Шапка1_66" localSheetId="12">#REF!</definedName>
    <definedName name="_12590Шапка1_66" localSheetId="15">#REF!</definedName>
    <definedName name="_12590Шапка1_66" localSheetId="18">#REF!</definedName>
    <definedName name="_12590Шапка1_66" localSheetId="20">#REF!</definedName>
    <definedName name="_12590Шапка1_66">#REF!</definedName>
    <definedName name="_12591Шапка1_67" localSheetId="12">#REF!</definedName>
    <definedName name="_12591Шапка1_67" localSheetId="15">#REF!</definedName>
    <definedName name="_12591Шапка1_67" localSheetId="18">#REF!</definedName>
    <definedName name="_12591Шапка1_67" localSheetId="20">#REF!</definedName>
    <definedName name="_12591Шапка1_67">#REF!</definedName>
    <definedName name="_12592Шапка1_68">[36]Справочник!$B$6</definedName>
    <definedName name="_12593Шапка1_69">[36]Справочник!$B$6</definedName>
    <definedName name="_12594Шапка1_7" localSheetId="12">#REF!</definedName>
    <definedName name="_12594Шапка1_7" localSheetId="15">#REF!</definedName>
    <definedName name="_12594Шапка1_7" localSheetId="18">#REF!</definedName>
    <definedName name="_12594Шапка1_7" localSheetId="20">#REF!</definedName>
    <definedName name="_12594Шапка1_7">#REF!</definedName>
    <definedName name="_12595Шапка1_70">[36]Справочник!$B$6</definedName>
    <definedName name="_12596Шапка1_71">[37]Справочник!$B$6</definedName>
    <definedName name="_12597Шапка1_72">[37]Справочник!$B$6</definedName>
    <definedName name="_12598Шапка1_73">[37]Справочник!$B$6</definedName>
    <definedName name="_12599Шапка1_74">[37]Справочник!$B$6</definedName>
    <definedName name="_12600Шапка1_75">[37]Справочник!$B$6</definedName>
    <definedName name="_12601Шапка1_76">[37]Справочник!$B$6</definedName>
    <definedName name="_12602Шапка1_77">[32]Справочник!$B$6</definedName>
    <definedName name="_12603Шапка1_78">[32]Справочник!$B$6</definedName>
    <definedName name="_12604Шапка1_79">[32]Справочник!$B$6</definedName>
    <definedName name="_12605Шапка1_8" localSheetId="12">#REF!</definedName>
    <definedName name="_12605Шапка1_8" localSheetId="15">#REF!</definedName>
    <definedName name="_12605Шапка1_8" localSheetId="18">#REF!</definedName>
    <definedName name="_12605Шапка1_8" localSheetId="20">#REF!</definedName>
    <definedName name="_12605Шапка1_8">#REF!</definedName>
    <definedName name="_12606Шапка1_80">[32]Справочник!$B$6</definedName>
    <definedName name="_12655Шапка1_81" localSheetId="12">#REF!</definedName>
    <definedName name="_12655Шапка1_81" localSheetId="15">#REF!</definedName>
    <definedName name="_12655Шапка1_81" localSheetId="18">#REF!</definedName>
    <definedName name="_12655Шапка1_81" localSheetId="20">#REF!</definedName>
    <definedName name="_12655Шапка1_81">#REF!</definedName>
    <definedName name="_12704Шапка1_82" localSheetId="12">#REF!</definedName>
    <definedName name="_12704Шапка1_82" localSheetId="15">#REF!</definedName>
    <definedName name="_12704Шапка1_82" localSheetId="18">#REF!</definedName>
    <definedName name="_12704Шапка1_82" localSheetId="20">#REF!</definedName>
    <definedName name="_12704Шапка1_82">#REF!</definedName>
    <definedName name="_12705Шапка1_83">[5]Справочник!$B$6</definedName>
    <definedName name="_12706Шапка1_84">[5]Справочник!$B$6</definedName>
    <definedName name="_12707Шапка1_85">[78]Справочник!$B$6</definedName>
    <definedName name="_12708Шапка1_86">[78]Справочник!$B$6</definedName>
    <definedName name="_12709Шапка1_87">[78]Справочник!$B$6</definedName>
    <definedName name="_12710Шапка1_88">[39]Справочник!$B$6</definedName>
    <definedName name="_12712Шапка1_9">[5]Справочник!$B$6</definedName>
    <definedName name="_12714Шапка1_91">[37]Справочник!$B$6</definedName>
    <definedName name="_12715Шапка1_92">[37]Справочник!$B$6</definedName>
    <definedName name="_12716Шапка1_93">[37]Справочник!$B$6</definedName>
    <definedName name="_12717Шапка1_94">[39]Справочник!$B$6</definedName>
    <definedName name="_12718Шапка1_95">[39]Справочник!$B$6</definedName>
    <definedName name="_12719Шапка1_96" localSheetId="12">#REF!</definedName>
    <definedName name="_12719Шапка1_96" localSheetId="15">#REF!</definedName>
    <definedName name="_12719Шапка1_96" localSheetId="18">#REF!</definedName>
    <definedName name="_12719Шапка1_96" localSheetId="20">#REF!</definedName>
    <definedName name="_12719Шапка1_96">#REF!</definedName>
    <definedName name="_12720Шапка1_97">[39]Справочник!$B$6</definedName>
    <definedName name="_12721Шапка1_98">[39]Справочник!$B$6</definedName>
    <definedName name="_12722Шапка1_99">[40]Справочник!$B$6</definedName>
    <definedName name="_12723Шапка1_12_1">[43]Справочник!$B$6</definedName>
    <definedName name="_12724Шапка1_12_2">[44]Справочник!$B$6</definedName>
    <definedName name="_12725Шапка1_12_3">[44]Справочник!$B$6</definedName>
    <definedName name="_12726Шапка1_12_4">[45]Справочник!$B$6</definedName>
    <definedName name="_12727Шапка1_13_1">[43]Справочник!$B$6</definedName>
    <definedName name="_12728Шапка1_13_2">[44]Справочник!$B$6</definedName>
    <definedName name="_12729Шапка1_13_3">[44]Справочник!$B$6</definedName>
    <definedName name="_12730Шапка1_13_4">[45]Справочник!$B$6</definedName>
    <definedName name="_12731Шапка1_2_1">[43]Справочник!$B$6</definedName>
    <definedName name="_12732Шапка1_2_2">[44]Справочник!$B$6</definedName>
    <definedName name="_12733Шапка1_2_3">[44]Справочник!$B$6</definedName>
    <definedName name="_12734Шапка1_2_4">[45]Справочник!$B$6</definedName>
    <definedName name="_12735Шапка1_3_1">[43]Справочник!$B$6</definedName>
    <definedName name="_12736Шапка1_3_2">[44]Справочник!$B$6</definedName>
    <definedName name="_12737Шапка1_3_3">[44]Справочник!$B$6</definedName>
    <definedName name="_12738Шапка1_3_4">[45]Справочник!$B$6</definedName>
    <definedName name="_12739Шапка2_1">[28]Справочник!$B$7</definedName>
    <definedName name="_12740Шапка2_10">[5]Справочник!$B$7</definedName>
    <definedName name="_12741Шапка2_100">[33]Справочник!$B$7</definedName>
    <definedName name="_12742Шапка2_101">[33]Справочник!$B$7</definedName>
    <definedName name="_12743Шапка2_102">[41]Справочник!$B$7</definedName>
    <definedName name="_12744Шапка2_103">[5]Справочник!$B$7</definedName>
    <definedName name="_12745Шапка2_104">[39]Справочник!$B$7</definedName>
    <definedName name="_12746Шапка2_105">[39]Справочник!$B$7</definedName>
    <definedName name="_12747Шапка2_106">[39]Справочник!$B$7</definedName>
    <definedName name="_12748Шапка2_107">[42]Справочник!$B$7</definedName>
    <definedName name="_12749Шапка2_11">[30]Справочник!$B$7</definedName>
    <definedName name="_1274Excel_BuiltIn_Print_Titles_31_120" localSheetId="12">'[1]144 _лимит_'!#REF!</definedName>
    <definedName name="_1274Excel_BuiltIn_Print_Titles_31_120" localSheetId="15">'[1]144 _лимит_'!#REF!</definedName>
    <definedName name="_1274Excel_BuiltIn_Print_Titles_31_120" localSheetId="18">'[1]144 _лимит_'!#REF!</definedName>
    <definedName name="_1274Excel_BuiltIn_Print_Titles_31_120" localSheetId="20">'[1]144 _лимит_'!#REF!</definedName>
    <definedName name="_1274Excel_BuiltIn_Print_Titles_31_120">'[1]144 _лимит_'!#REF!</definedName>
    <definedName name="_12750Шапка2_12">[30]Справочник!$B$7</definedName>
    <definedName name="_12751Шапка2_13">[30]Справочник!$B$7</definedName>
    <definedName name="_12752Шапка2_14">[30]Справочник!$B$7</definedName>
    <definedName name="_12753Шапка2_15">[30]Справочник!$B$7</definedName>
    <definedName name="_12754Шапка2_16">[30]Справочник!$B$7</definedName>
    <definedName name="_12755Шапка2_17">[31]Справочник!$B$7</definedName>
    <definedName name="_12756Шапка2_18">[46]Справочник!$B$7</definedName>
    <definedName name="_12757Шапка2_19">[46]Справочник!$B$7</definedName>
    <definedName name="_12758Шапка2_2">[28]Справочник!$B$7</definedName>
    <definedName name="_12759Шапка2_20">[46]Справочник!$B$7</definedName>
    <definedName name="_12760Шапка2_21">[46]Справочник!$B$7</definedName>
    <definedName name="_12761Шапка2_22">[46]Справочник!$B$7</definedName>
    <definedName name="_12762Шапка2_23">[46]Справочник!$B$7</definedName>
    <definedName name="_12763Шапка2_24">[32]Справочник!$B$7</definedName>
    <definedName name="_12764Шапка2_25">[32]Справочник!$B$7</definedName>
    <definedName name="_12765Шапка2_26">[32]Справочник!$B$7</definedName>
    <definedName name="_12766Шапка2_27">[33]Справочник!$B$7</definedName>
    <definedName name="_12767Шапка2_28">[33]Справочник!$B$7</definedName>
    <definedName name="_12768Шапка2_29">[33]Справочник!$B$7</definedName>
    <definedName name="_12769Шапка2_3" localSheetId="12">#REF!</definedName>
    <definedName name="_12769Шапка2_3" localSheetId="15">#REF!</definedName>
    <definedName name="_12769Шапка2_3" localSheetId="18">#REF!</definedName>
    <definedName name="_12769Шапка2_3" localSheetId="20">#REF!</definedName>
    <definedName name="_12769Шапка2_3">#REF!</definedName>
    <definedName name="_12770Шапка2_30">[34]Справочник!$B$7</definedName>
    <definedName name="_12771Шапка2_31">[34]Справочник!$B$7</definedName>
    <definedName name="_12772Шапка2_32">[46]Справочник!$B$7</definedName>
    <definedName name="_12773Шапка2_33">[46]Справочник!$B$7</definedName>
    <definedName name="_12774Шапка2_34">[46]Справочник!$B$7</definedName>
    <definedName name="_12775Шапка2_35">[34]Справочник!$B$7</definedName>
    <definedName name="_12776Шапка2_36">[34]Справочник!$B$7</definedName>
    <definedName name="_12777Шапка2_37">[30]Справочник!$B$7</definedName>
    <definedName name="_12778Шапка2_38">[30]Справочник!$B$7</definedName>
    <definedName name="_12779Шапка2_39">[30]Справочник!$B$7</definedName>
    <definedName name="_12780Шапка2_4" localSheetId="12">#REF!</definedName>
    <definedName name="_12780Шапка2_4" localSheetId="15">#REF!</definedName>
    <definedName name="_12780Шапка2_4" localSheetId="18">#REF!</definedName>
    <definedName name="_12780Шапка2_4" localSheetId="20">#REF!</definedName>
    <definedName name="_12780Шапка2_4">#REF!</definedName>
    <definedName name="_12781Шапка2_40">[30]Справочник!$B$7</definedName>
    <definedName name="_12782Шапка2_41">[30]Справочник!$B$7</definedName>
    <definedName name="_12783Шапка2_42">[30]Справочник!$B$7</definedName>
    <definedName name="_12784Шапка2_43">[30]Справочник!$B$7</definedName>
    <definedName name="_12785Шапка2_44">[30]Справочник!$B$7</definedName>
    <definedName name="_12786Шапка2_45">[30]Справочник!$B$7</definedName>
    <definedName name="_12787Шапка2_46">[35]Справочник!$B$7</definedName>
    <definedName name="_12788Шапка2_47">[35]Справочник!$B$7</definedName>
    <definedName name="_12789Шапка2_48">[35]Справочник!$B$7</definedName>
    <definedName name="_12790Шапка2_49">[30]Справочник!$B$7</definedName>
    <definedName name="_12791Шапка2_5" localSheetId="12">#REF!</definedName>
    <definedName name="_12791Шапка2_5" localSheetId="15">#REF!</definedName>
    <definedName name="_12791Шапка2_5" localSheetId="18">#REF!</definedName>
    <definedName name="_12791Шапка2_5" localSheetId="20">#REF!</definedName>
    <definedName name="_12791Шапка2_5">#REF!</definedName>
    <definedName name="_12792Шапка2_50">[30]Справочник!$B$7</definedName>
    <definedName name="_12793Шапка2_51">[30]Справочник!$B$7</definedName>
    <definedName name="_12794Шапка2_52">[30]Справочник!$B$7</definedName>
    <definedName name="_12795Шапка2_53">[30]Справочник!$B$7</definedName>
    <definedName name="_12796Шапка2_54">[30]Справочник!$B$7</definedName>
    <definedName name="_12797Шапка2_55">[30]Справочник!$B$7</definedName>
    <definedName name="_12798Шапка2_56">[30]Справочник!$B$7</definedName>
    <definedName name="_12799Шапка2_57">[30]Справочник!$B$7</definedName>
    <definedName name="_12801Шапка2_59">[31]Справочник!$B$7</definedName>
    <definedName name="_12802Шапка2_6" localSheetId="12">#REF!</definedName>
    <definedName name="_12802Шапка2_6" localSheetId="15">#REF!</definedName>
    <definedName name="_12802Шапка2_6" localSheetId="18">#REF!</definedName>
    <definedName name="_12802Шапка2_6" localSheetId="20">#REF!</definedName>
    <definedName name="_12802Шапка2_6">#REF!</definedName>
    <definedName name="_12803Шапка2_60">[31]Справочник!$B$7</definedName>
    <definedName name="_12804Шапка2_61">[31]Справочник!$B$7</definedName>
    <definedName name="_12805Шапка2_62" localSheetId="12">#REF!</definedName>
    <definedName name="_12805Шапка2_62" localSheetId="15">#REF!</definedName>
    <definedName name="_12805Шапка2_62" localSheetId="18">#REF!</definedName>
    <definedName name="_12805Шапка2_62" localSheetId="20">#REF!</definedName>
    <definedName name="_12805Шапка2_62">#REF!</definedName>
    <definedName name="_12806Шапка2_63" localSheetId="12">#REF!</definedName>
    <definedName name="_12806Шапка2_63" localSheetId="15">#REF!</definedName>
    <definedName name="_12806Шапка2_63" localSheetId="18">#REF!</definedName>
    <definedName name="_12806Шапка2_63" localSheetId="20">#REF!</definedName>
    <definedName name="_12806Шапка2_63">#REF!</definedName>
    <definedName name="_12807Шапка2_64" localSheetId="12">#REF!</definedName>
    <definedName name="_12807Шапка2_64" localSheetId="15">#REF!</definedName>
    <definedName name="_12807Шапка2_64" localSheetId="18">#REF!</definedName>
    <definedName name="_12807Шапка2_64" localSheetId="20">#REF!</definedName>
    <definedName name="_12807Шапка2_64">#REF!</definedName>
    <definedName name="_12808Шапка2_65">[36]Справочник!$B$7</definedName>
    <definedName name="_12809Шапка2_66">[36]Справочник!$B$7</definedName>
    <definedName name="_12810Шапка2_67">[36]Справочник!$B$7</definedName>
    <definedName name="_12811Шапка2_68">[37]Справочник!$B$7</definedName>
    <definedName name="_12812Шапка2_69">[37]Справочник!$B$7</definedName>
    <definedName name="_12813Шапка2_7" localSheetId="12">#REF!</definedName>
    <definedName name="_12813Шапка2_7" localSheetId="15">#REF!</definedName>
    <definedName name="_12813Шапка2_7" localSheetId="18">#REF!</definedName>
    <definedName name="_12813Шапка2_7" localSheetId="20">#REF!</definedName>
    <definedName name="_12813Шапка2_7">#REF!</definedName>
    <definedName name="_12814Шапка2_70">[37]Справочник!$B$7</definedName>
    <definedName name="_12815Шапка2_71">[37]Справочник!$B$7</definedName>
    <definedName name="_12816Шапка2_72">[37]Справочник!$B$7</definedName>
    <definedName name="_12817Шапка2_73">[37]Справочник!$B$7</definedName>
    <definedName name="_12818Шапка2_74">[32]Справочник!$B$7</definedName>
    <definedName name="_12819Шапка2_75">[32]Справочник!$B$7</definedName>
    <definedName name="_12820Шапка2_76">[32]Справочник!$B$7</definedName>
    <definedName name="_12821Шапка2_77">[32]Справочник!$B$7</definedName>
    <definedName name="_12870Шапка2_78" localSheetId="12">#REF!</definedName>
    <definedName name="_12870Шапка2_78" localSheetId="15">#REF!</definedName>
    <definedName name="_12870Шапка2_78" localSheetId="18">#REF!</definedName>
    <definedName name="_12870Шапка2_78" localSheetId="20">#REF!</definedName>
    <definedName name="_12870Шапка2_78">#REF!</definedName>
    <definedName name="_12919Шапка2_79" localSheetId="12">#REF!</definedName>
    <definedName name="_12919Шапка2_79" localSheetId="15">#REF!</definedName>
    <definedName name="_12919Шапка2_79" localSheetId="18">#REF!</definedName>
    <definedName name="_12919Шапка2_79" localSheetId="20">#REF!</definedName>
    <definedName name="_12919Шапка2_79">#REF!</definedName>
    <definedName name="_12920Шапка2_8" localSheetId="12">#REF!</definedName>
    <definedName name="_12920Шапка2_8" localSheetId="15">#REF!</definedName>
    <definedName name="_12920Шапка2_8" localSheetId="18">#REF!</definedName>
    <definedName name="_12920Шапка2_8" localSheetId="20">#REF!</definedName>
    <definedName name="_12920Шапка2_8">#REF!</definedName>
    <definedName name="_12921Шапка2_80">[5]Справочник!$B$7</definedName>
    <definedName name="_12922Шапка2_81">[5]Справочник!$B$7</definedName>
    <definedName name="_12923Шапка2_82">[78]Справочник!$B$7</definedName>
    <definedName name="_12924Шапка2_83">[78]Справочник!$B$7</definedName>
    <definedName name="_12925Шапка2_84">[78]Справочник!$B$7</definedName>
    <definedName name="_12926Шапка2_85">[39]Справочник!$B$7</definedName>
    <definedName name="_12929Шапка2_88">[37]Справочник!$B$7</definedName>
    <definedName name="_12930Шапка2_89">[37]Справочник!$B$7</definedName>
    <definedName name="_12931Шапка2_9">[5]Справочник!$B$7</definedName>
    <definedName name="_12932Шапка2_90">[37]Справочник!$B$7</definedName>
    <definedName name="_12933Шапка2_91">[39]Справочник!$B$7</definedName>
    <definedName name="_12934Шапка2_92">[39]Справочник!$B$7</definedName>
    <definedName name="_12935Шапка2_93" localSheetId="12">#REF!</definedName>
    <definedName name="_12935Шапка2_93" localSheetId="15">#REF!</definedName>
    <definedName name="_12935Шапка2_93" localSheetId="18">#REF!</definedName>
    <definedName name="_12935Шапка2_93" localSheetId="20">#REF!</definedName>
    <definedName name="_12935Шапка2_93">#REF!</definedName>
    <definedName name="_12936Шапка2_94">[39]Справочник!$B$7</definedName>
    <definedName name="_12937Шапка2_95">[39]Справочник!$B$7</definedName>
    <definedName name="_12938Шапка2_96">[40]Справочник!$B$7</definedName>
    <definedName name="_12939Шапка2_97">[40]Справочник!$B$7</definedName>
    <definedName name="_12940Шапка2_98">[40]Справочник!$B$7</definedName>
    <definedName name="_12941Шапка2_99">[33]Справочник!$B$7</definedName>
    <definedName name="_12942Шапка2_12_1">[43]Справочник!$B$7</definedName>
    <definedName name="_12943Шапка2_12_2">[44]Справочник!$B$7</definedName>
    <definedName name="_12944Шапка2_12_3">[44]Справочник!$B$7</definedName>
    <definedName name="_12945Шапка2_12_4">[45]Справочник!$B$7</definedName>
    <definedName name="_12946Шапка2_13_1">[43]Справочник!$B$7</definedName>
    <definedName name="_12947Шапка2_13_2">[44]Справочник!$B$7</definedName>
    <definedName name="_12948Шапка2_13_3">[44]Справочник!$B$7</definedName>
    <definedName name="_12949Шапка2_13_4">[45]Справочник!$B$7</definedName>
    <definedName name="_12950Шапка2_2_1">[43]Справочник!$B$7</definedName>
    <definedName name="_12951Шапка2_2_2">[44]Справочник!$B$7</definedName>
    <definedName name="_12952Шапка2_2_3">[44]Справочник!$B$7</definedName>
    <definedName name="_12953Шапка2_2_4">[45]Справочник!$B$7</definedName>
    <definedName name="_12954Шапка2_3_1">[43]Справочник!$B$7</definedName>
    <definedName name="_12955Шапка2_3_2">[44]Справочник!$B$7</definedName>
    <definedName name="_12956Шапка2_3_3">[44]Справочник!$B$7</definedName>
    <definedName name="_12957Шапка2_3_4">[45]Справочник!$B$7</definedName>
    <definedName name="_13006Шапка3_1" localSheetId="12">#REF!</definedName>
    <definedName name="_13006Шапка3_1" localSheetId="15">#REF!</definedName>
    <definedName name="_13006Шапка3_1" localSheetId="18">#REF!</definedName>
    <definedName name="_13006Шапка3_1" localSheetId="20">#REF!</definedName>
    <definedName name="_13006Шапка3_1">#REF!</definedName>
    <definedName name="_13007Шапка3_2" localSheetId="12">#REF!</definedName>
    <definedName name="_13007Шапка3_2" localSheetId="15">#REF!</definedName>
    <definedName name="_13007Шапка3_2" localSheetId="18">#REF!</definedName>
    <definedName name="_13007Шапка3_2" localSheetId="20">#REF!</definedName>
    <definedName name="_13007Шапка3_2">#REF!</definedName>
    <definedName name="_13008Шапка3_3" localSheetId="12">#REF!</definedName>
    <definedName name="_13008Шапка3_3" localSheetId="15">#REF!</definedName>
    <definedName name="_13008Шапка3_3" localSheetId="18">#REF!</definedName>
    <definedName name="_13008Шапка3_3" localSheetId="20">#REF!</definedName>
    <definedName name="_13008Шапка3_3">#REF!</definedName>
    <definedName name="_13057Шапка4_1" localSheetId="12">[28]Справочник!#REF!</definedName>
    <definedName name="_13057Шапка4_1" localSheetId="15">[28]Справочник!#REF!</definedName>
    <definedName name="_13057Шапка4_1" localSheetId="18">[28]Справочник!#REF!</definedName>
    <definedName name="_13057Шапка4_1" localSheetId="20">[28]Справочник!#REF!</definedName>
    <definedName name="_13057Шапка4_1">[28]Справочник!#REF!</definedName>
    <definedName name="_13106Шапка4_10" localSheetId="12">[30]Справочник!#REF!</definedName>
    <definedName name="_13106Шапка4_10" localSheetId="15">[30]Справочник!#REF!</definedName>
    <definedName name="_13106Шапка4_10" localSheetId="18">[30]Справочник!#REF!</definedName>
    <definedName name="_13106Шапка4_10" localSheetId="20">[30]Справочник!#REF!</definedName>
    <definedName name="_13106Шапка4_10">[30]Справочник!#REF!</definedName>
    <definedName name="_13107Шапка4_11">[31]Справочник!$B$10</definedName>
    <definedName name="_13108Шапка4_12">[32]Справочник!$B$10</definedName>
    <definedName name="_13109Шапка4_13">[32]Справочник!$B$10</definedName>
    <definedName name="_13110Шапка4_14">[32]Справочник!$B$10</definedName>
    <definedName name="_13111Шапка4_15">[33]Справочник!$B$10</definedName>
    <definedName name="_13112Шапка4_16">[33]Справочник!$B$10</definedName>
    <definedName name="_13113Шапка4_17">[33]Справочник!$B$10</definedName>
    <definedName name="_13114Шапка4_18">[34]Справочник!$B$10</definedName>
    <definedName name="_13115Шапка4_19">[34]Справочник!$B$10</definedName>
    <definedName name="_13164Шапка4_2" localSheetId="12">[28]Справочник!#REF!</definedName>
    <definedName name="_13164Шапка4_2" localSheetId="15">[28]Справочник!#REF!</definedName>
    <definedName name="_13164Шапка4_2" localSheetId="18">[28]Справочник!#REF!</definedName>
    <definedName name="_13164Шапка4_2" localSheetId="20">[28]Справочник!#REF!</definedName>
    <definedName name="_13164Шапка4_2">[28]Справочник!#REF!</definedName>
    <definedName name="_13165Шапка4_20">[34]Справочник!$B$10</definedName>
    <definedName name="_13166Шапка4_21">[34]Справочник!$B$10</definedName>
    <definedName name="_13215Шапка4_22" localSheetId="12">[30]Справочник!#REF!</definedName>
    <definedName name="_13215Шапка4_22" localSheetId="15">[30]Справочник!#REF!</definedName>
    <definedName name="_13215Шапка4_22" localSheetId="18">[30]Справочник!#REF!</definedName>
    <definedName name="_13215Шапка4_22" localSheetId="20">[30]Справочник!#REF!</definedName>
    <definedName name="_13215Шапка4_22">[30]Справочник!#REF!</definedName>
    <definedName name="_1323Excel_BuiltIn_Print_Titles_31_121" localSheetId="12">'[1]144 _лимит_'!#REF!</definedName>
    <definedName name="_1323Excel_BuiltIn_Print_Titles_31_121" localSheetId="15">'[1]144 _лимит_'!#REF!</definedName>
    <definedName name="_1323Excel_BuiltIn_Print_Titles_31_121" localSheetId="18">'[1]144 _лимит_'!#REF!</definedName>
    <definedName name="_1323Excel_BuiltIn_Print_Titles_31_121" localSheetId="20">'[1]144 _лимит_'!#REF!</definedName>
    <definedName name="_1323Excel_BuiltIn_Print_Titles_31_121">'[1]144 _лимит_'!#REF!</definedName>
    <definedName name="_13264Шапка4_23" localSheetId="12">[30]Справочник!#REF!</definedName>
    <definedName name="_13264Шапка4_23" localSheetId="15">[30]Справочник!#REF!</definedName>
    <definedName name="_13264Шапка4_23" localSheetId="18">[30]Справочник!#REF!</definedName>
    <definedName name="_13264Шапка4_23" localSheetId="20">[30]Справочник!#REF!</definedName>
    <definedName name="_13264Шапка4_23">[30]Справочник!#REF!</definedName>
    <definedName name="_13313Шапка4_24" localSheetId="12">[30]Справочник!#REF!</definedName>
    <definedName name="_13313Шапка4_24" localSheetId="15">[30]Справочник!#REF!</definedName>
    <definedName name="_13313Шапка4_24" localSheetId="18">[30]Справочник!#REF!</definedName>
    <definedName name="_13313Шапка4_24" localSheetId="20">[30]Справочник!#REF!</definedName>
    <definedName name="_13313Шапка4_24">[30]Справочник!#REF!</definedName>
    <definedName name="_13362Шапка4_25" localSheetId="12">[30]Справочник!#REF!</definedName>
    <definedName name="_13362Шапка4_25" localSheetId="15">[30]Справочник!#REF!</definedName>
    <definedName name="_13362Шапка4_25" localSheetId="18">[30]Справочник!#REF!</definedName>
    <definedName name="_13362Шапка4_25" localSheetId="20">[30]Справочник!#REF!</definedName>
    <definedName name="_13362Шапка4_25">[30]Справочник!#REF!</definedName>
    <definedName name="_13411Шапка4_26" localSheetId="12">[30]Справочник!#REF!</definedName>
    <definedName name="_13411Шапка4_26" localSheetId="15">[30]Справочник!#REF!</definedName>
    <definedName name="_13411Шапка4_26" localSheetId="18">[30]Справочник!#REF!</definedName>
    <definedName name="_13411Шапка4_26" localSheetId="20">[30]Справочник!#REF!</definedName>
    <definedName name="_13411Шапка4_26">[30]Справочник!#REF!</definedName>
    <definedName name="_13460Шапка4_27" localSheetId="12">[30]Справочник!#REF!</definedName>
    <definedName name="_13460Шапка4_27" localSheetId="15">[30]Справочник!#REF!</definedName>
    <definedName name="_13460Шапка4_27" localSheetId="18">[30]Справочник!#REF!</definedName>
    <definedName name="_13460Шапка4_27" localSheetId="20">[30]Справочник!#REF!</definedName>
    <definedName name="_13460Шапка4_27">[30]Справочник!#REF!</definedName>
    <definedName name="_13509Шапка4_28" localSheetId="12">[30]Справочник!#REF!</definedName>
    <definedName name="_13509Шапка4_28" localSheetId="15">[30]Справочник!#REF!</definedName>
    <definedName name="_13509Шапка4_28" localSheetId="18">[30]Справочник!#REF!</definedName>
    <definedName name="_13509Шапка4_28" localSheetId="20">[30]Справочник!#REF!</definedName>
    <definedName name="_13509Шапка4_28">[30]Справочник!#REF!</definedName>
    <definedName name="_13558Шапка4_29" localSheetId="12">[30]Справочник!#REF!</definedName>
    <definedName name="_13558Шапка4_29" localSheetId="15">[30]Справочник!#REF!</definedName>
    <definedName name="_13558Шапка4_29" localSheetId="18">[30]Справочник!#REF!</definedName>
    <definedName name="_13558Шапка4_29" localSheetId="20">[30]Справочник!#REF!</definedName>
    <definedName name="_13558Шапка4_29">[30]Справочник!#REF!</definedName>
    <definedName name="_13608Шапка4_30" localSheetId="12">[30]Справочник!#REF!</definedName>
    <definedName name="_13608Шапка4_30" localSheetId="15">[30]Справочник!#REF!</definedName>
    <definedName name="_13608Шапка4_30" localSheetId="18">[30]Справочник!#REF!</definedName>
    <definedName name="_13608Шапка4_30" localSheetId="20">[30]Справочник!#REF!</definedName>
    <definedName name="_13608Шапка4_30">[30]Справочник!#REF!</definedName>
    <definedName name="_13657Шапка4_31" localSheetId="12">[30]Справочник!#REF!</definedName>
    <definedName name="_13657Шапка4_31" localSheetId="15">[30]Справочник!#REF!</definedName>
    <definedName name="_13657Шапка4_31" localSheetId="18">[30]Справочник!#REF!</definedName>
    <definedName name="_13657Шапка4_31" localSheetId="20">[30]Справочник!#REF!</definedName>
    <definedName name="_13657Шапка4_31">[30]Справочник!#REF!</definedName>
    <definedName name="_13706Шапка4_32" localSheetId="12">[30]Справочник!#REF!</definedName>
    <definedName name="_13706Шапка4_32" localSheetId="15">[30]Справочник!#REF!</definedName>
    <definedName name="_13706Шапка4_32" localSheetId="18">[30]Справочник!#REF!</definedName>
    <definedName name="_13706Шапка4_32" localSheetId="20">[30]Справочник!#REF!</definedName>
    <definedName name="_13706Шапка4_32">[30]Справочник!#REF!</definedName>
    <definedName name="_1372Excel_BuiltIn_Print_Titles_31_122" localSheetId="12">'[1]144 _лимит_'!#REF!</definedName>
    <definedName name="_1372Excel_BuiltIn_Print_Titles_31_122" localSheetId="15">'[1]144 _лимит_'!#REF!</definedName>
    <definedName name="_1372Excel_BuiltIn_Print_Titles_31_122" localSheetId="18">'[1]144 _лимит_'!#REF!</definedName>
    <definedName name="_1372Excel_BuiltIn_Print_Titles_31_122" localSheetId="20">'[1]144 _лимит_'!#REF!</definedName>
    <definedName name="_1372Excel_BuiltIn_Print_Titles_31_122">'[1]144 _лимит_'!#REF!</definedName>
    <definedName name="_13755Шапка4_33" localSheetId="12">[30]Справочник!#REF!</definedName>
    <definedName name="_13755Шапка4_33" localSheetId="15">[30]Справочник!#REF!</definedName>
    <definedName name="_13755Шапка4_33" localSheetId="18">[30]Справочник!#REF!</definedName>
    <definedName name="_13755Шапка4_33" localSheetId="20">[30]Справочник!#REF!</definedName>
    <definedName name="_13755Шапка4_33">[30]Справочник!#REF!</definedName>
    <definedName name="_13804Шапка4_34" localSheetId="12">[30]Справочник!#REF!</definedName>
    <definedName name="_13804Шапка4_34" localSheetId="15">[30]Справочник!#REF!</definedName>
    <definedName name="_13804Шапка4_34" localSheetId="18">[30]Справочник!#REF!</definedName>
    <definedName name="_13804Шапка4_34" localSheetId="20">[30]Справочник!#REF!</definedName>
    <definedName name="_13804Шапка4_34">[30]Справочник!#REF!</definedName>
    <definedName name="_13853Шапка4_35" localSheetId="12">[30]Справочник!#REF!</definedName>
    <definedName name="_13853Шапка4_35" localSheetId="15">[30]Справочник!#REF!</definedName>
    <definedName name="_13853Шапка4_35" localSheetId="18">[30]Справочник!#REF!</definedName>
    <definedName name="_13853Шапка4_35" localSheetId="20">[30]Справочник!#REF!</definedName>
    <definedName name="_13853Шапка4_35">[30]Справочник!#REF!</definedName>
    <definedName name="_13902Шапка4_36" localSheetId="12">[30]Справочник!#REF!</definedName>
    <definedName name="_13902Шапка4_36" localSheetId="15">[30]Справочник!#REF!</definedName>
    <definedName name="_13902Шапка4_36" localSheetId="18">[30]Справочник!#REF!</definedName>
    <definedName name="_13902Шапка4_36" localSheetId="20">[30]Справочник!#REF!</definedName>
    <definedName name="_13902Шапка4_36">[30]Справочник!#REF!</definedName>
    <definedName name="_13951Шапка4_37" localSheetId="12">[30]Справочник!#REF!</definedName>
    <definedName name="_13951Шапка4_37" localSheetId="15">[30]Справочник!#REF!</definedName>
    <definedName name="_13951Шапка4_37" localSheetId="18">[30]Справочник!#REF!</definedName>
    <definedName name="_13951Шапка4_37" localSheetId="20">[30]Справочник!#REF!</definedName>
    <definedName name="_13951Шапка4_37">[30]Справочник!#REF!</definedName>
    <definedName name="_14000Шапка4_38" localSheetId="12">[30]Справочник!#REF!</definedName>
    <definedName name="_14000Шапка4_38" localSheetId="15">[30]Справочник!#REF!</definedName>
    <definedName name="_14000Шапка4_38" localSheetId="18">[30]Справочник!#REF!</definedName>
    <definedName name="_14000Шапка4_38" localSheetId="20">[30]Справочник!#REF!</definedName>
    <definedName name="_14000Шапка4_38">[30]Справочник!#REF!</definedName>
    <definedName name="_14049Шапка4_39" localSheetId="12">[30]Справочник!#REF!</definedName>
    <definedName name="_14049Шапка4_39" localSheetId="15">[30]Справочник!#REF!</definedName>
    <definedName name="_14049Шапка4_39" localSheetId="18">[30]Справочник!#REF!</definedName>
    <definedName name="_14049Шапка4_39" localSheetId="20">[30]Справочник!#REF!</definedName>
    <definedName name="_14049Шапка4_39">[30]Справочник!#REF!</definedName>
    <definedName name="_14052Шапка4_41">[31]Справочник!$B$10</definedName>
    <definedName name="_14053Шапка4_42">[31]Справочник!$B$10</definedName>
    <definedName name="_14054Шапка4_43">[31]Справочник!$B$10</definedName>
    <definedName name="_14055Шапка4_44">[32]Справочник!$B$10</definedName>
    <definedName name="_14056Шапка4_45">[32]Справочник!$B$10</definedName>
    <definedName name="_14057Шапка4_46">[32]Справочник!$B$10</definedName>
    <definedName name="_14058Шапка4_47">[32]Справочник!$B$10</definedName>
    <definedName name="_14107Шапка4_48" localSheetId="12">#REF!</definedName>
    <definedName name="_14107Шапка4_48" localSheetId="15">#REF!</definedName>
    <definedName name="_14107Шапка4_48" localSheetId="18">#REF!</definedName>
    <definedName name="_14107Шапка4_48" localSheetId="20">#REF!</definedName>
    <definedName name="_14107Шапка4_48">#REF!</definedName>
    <definedName name="_14156Шапка4_49" localSheetId="12">#REF!</definedName>
    <definedName name="_14156Шапка4_49" localSheetId="15">#REF!</definedName>
    <definedName name="_14156Шапка4_49" localSheetId="18">#REF!</definedName>
    <definedName name="_14156Шапка4_49" localSheetId="20">#REF!</definedName>
    <definedName name="_14156Шапка4_49">#REF!</definedName>
    <definedName name="_14205Шапка4_5" localSheetId="12">[30]Справочник!#REF!</definedName>
    <definedName name="_14205Шапка4_5" localSheetId="15">[30]Справочник!#REF!</definedName>
    <definedName name="_14205Шапка4_5" localSheetId="18">[30]Справочник!#REF!</definedName>
    <definedName name="_14205Шапка4_5" localSheetId="20">[30]Справочник!#REF!</definedName>
    <definedName name="_14205Шапка4_5">[30]Справочник!#REF!</definedName>
    <definedName name="_14208Шапка4_52">[40]Справочник!$B$10</definedName>
    <definedName name="_14209Шапка4_53">[40]Справочник!$B$10</definedName>
    <definedName name="_14210Шапка4_54">[40]Справочник!$B$10</definedName>
    <definedName name="_14211Шапка4_55">[5]Справочник!$B$10</definedName>
    <definedName name="_14212Шапка4_56">[5]Справочник!$B$10</definedName>
    <definedName name="_14213Шапка4_57" localSheetId="12">#REF!</definedName>
    <definedName name="_14213Шапка4_57" localSheetId="15">#REF!</definedName>
    <definedName name="_14213Шапка4_57" localSheetId="18">#REF!</definedName>
    <definedName name="_14213Шапка4_57" localSheetId="20">#REF!</definedName>
    <definedName name="_14213Шапка4_57">#REF!</definedName>
    <definedName name="_14214Шапка4_58">[40]Справочник!$B$10</definedName>
    <definedName name="_14215Шапка4_59">[40]Справочник!$B$10</definedName>
    <definedName name="_1421Excel_BuiltIn_Print_Titles_31_123" localSheetId="12">'[1]144 _лимит_'!#REF!</definedName>
    <definedName name="_1421Excel_BuiltIn_Print_Titles_31_123" localSheetId="15">'[1]144 _лимит_'!#REF!</definedName>
    <definedName name="_1421Excel_BuiltIn_Print_Titles_31_123" localSheetId="18">'[1]144 _лимит_'!#REF!</definedName>
    <definedName name="_1421Excel_BuiltIn_Print_Titles_31_123" localSheetId="20">'[1]144 _лимит_'!#REF!</definedName>
    <definedName name="_1421Excel_BuiltIn_Print_Titles_31_123">'[1]144 _лимит_'!#REF!</definedName>
    <definedName name="_14264Шапка4_6" localSheetId="12">[30]Справочник!#REF!</definedName>
    <definedName name="_14264Шапка4_6" localSheetId="15">[30]Справочник!#REF!</definedName>
    <definedName name="_14264Шапка4_6" localSheetId="18">[30]Справочник!#REF!</definedName>
    <definedName name="_14264Шапка4_6" localSheetId="20">[30]Справочник!#REF!</definedName>
    <definedName name="_14264Шапка4_6">[30]Справочник!#REF!</definedName>
    <definedName name="_14265Шапка4_60">[40]Справочник!$B$10</definedName>
    <definedName name="_14266Шапка4_61">[33]Справочник!$B$10</definedName>
    <definedName name="_14267Шапка4_62">[33]Справочник!$B$10</definedName>
    <definedName name="_14268Шапка4_63">[33]Справочник!$B$10</definedName>
    <definedName name="_14269Шапка4_64">[41]Справочник!$B$10</definedName>
    <definedName name="_14270Шапка4_65">[5]Справочник!$B$10</definedName>
    <definedName name="_14319Шапка4_7" localSheetId="12">[30]Справочник!#REF!</definedName>
    <definedName name="_14319Шапка4_7" localSheetId="15">[30]Справочник!#REF!</definedName>
    <definedName name="_14319Шапка4_7" localSheetId="18">[30]Справочник!#REF!</definedName>
    <definedName name="_14319Шапка4_7" localSheetId="20">[30]Справочник!#REF!</definedName>
    <definedName name="_14319Шапка4_7">[30]Справочник!#REF!</definedName>
    <definedName name="_14368Шапка4_8" localSheetId="12">[30]Справочник!#REF!</definedName>
    <definedName name="_14368Шапка4_8" localSheetId="15">[30]Справочник!#REF!</definedName>
    <definedName name="_14368Шапка4_8" localSheetId="18">[30]Справочник!#REF!</definedName>
    <definedName name="_14368Шапка4_8" localSheetId="20">[30]Справочник!#REF!</definedName>
    <definedName name="_14368Шапка4_8">[30]Справочник!#REF!</definedName>
    <definedName name="_14417Шапка4_9" localSheetId="12">[30]Справочник!#REF!</definedName>
    <definedName name="_14417Шапка4_9" localSheetId="15">[30]Справочник!#REF!</definedName>
    <definedName name="_14417Шапка4_9" localSheetId="18">[30]Справочник!#REF!</definedName>
    <definedName name="_14417Шапка4_9" localSheetId="20">[30]Справочник!#REF!</definedName>
    <definedName name="_14417Шапка4_9">[30]Справочник!#REF!</definedName>
    <definedName name="_14418Шапка4_12_1">[43]Справочник!$B$10</definedName>
    <definedName name="_14419Шапка4_12_2">[44]Справочник!$B$10</definedName>
    <definedName name="_14420Шапка4_12_3">[44]Справочник!$B$10</definedName>
    <definedName name="_14421Шапка4_12_4">[45]Справочник!$B$10</definedName>
    <definedName name="_14422Шапка4_2_1">[43]Справочник!$B$10</definedName>
    <definedName name="_14423Шапка4_2_2">[44]Справочник!$B$10</definedName>
    <definedName name="_14424Шапка4_2_3">[44]Справочник!$B$10</definedName>
    <definedName name="_14425Шапка4_2_4">[45]Справочник!$B$10</definedName>
    <definedName name="_14426ы_1">[92]Справочник!$B$6</definedName>
    <definedName name="_14427ы_10">[92]Справочник!$B$6</definedName>
    <definedName name="_14428ы_11">[92]Справочник!$B$6</definedName>
    <definedName name="_14429ы_12">[92]Справочник!$B$6</definedName>
    <definedName name="_14430ы_13">[92]Справочник!$B$6</definedName>
    <definedName name="_14431ы_14">[5]Справочник!$B$6</definedName>
    <definedName name="_14432ы_15">[5]Справочник!$B$6</definedName>
    <definedName name="_14433ы_16">[92]Справочник!$B$6</definedName>
    <definedName name="_14434ы_17">[92]Справочник!$B$6</definedName>
    <definedName name="_14435ы_18">[92]Справочник!$B$6</definedName>
    <definedName name="_14436ы_19">[92]Справочник!$B$6</definedName>
    <definedName name="_14437ы_2">[92]Справочник!$B$6</definedName>
    <definedName name="_14438ы_20">[92]Справочник!$B$6</definedName>
    <definedName name="_14439ы_21">[92]Справочник!$B$6</definedName>
    <definedName name="_14440ы_22">[92]Справочник!$B$6</definedName>
    <definedName name="_14441ы_23">[92]Справочник!$B$6</definedName>
    <definedName name="_14442ы_24">[92]Справочник!$B$6</definedName>
    <definedName name="_14443ы_25">[92]Справочник!$B$6</definedName>
    <definedName name="_14444ы_26">[92]Справочник!$B$6</definedName>
    <definedName name="_14445ы_27">[92]Справочник!$B$6</definedName>
    <definedName name="_14446ы_28">[92]Справочник!$B$6</definedName>
    <definedName name="_14447ы_29">[5]Справочник!$B$6</definedName>
    <definedName name="_14448ы_3">[92]Справочник!$B$6</definedName>
    <definedName name="_14449ы_4">[92]Справочник!$B$6</definedName>
    <definedName name="_14450ы_5">[92]Справочник!$B$6</definedName>
    <definedName name="_14451ы_6">[92]Справочник!$B$6</definedName>
    <definedName name="_14452ы_7">[92]Справочник!$B$6</definedName>
    <definedName name="_14453ы_8">[92]Справочник!$B$6</definedName>
    <definedName name="_14454ы_9">[92]Справочник!$B$6</definedName>
    <definedName name="_14455э_1">[12]Справочник!$B$16</definedName>
    <definedName name="_14456э_2">[12]Справочник!$B$16</definedName>
    <definedName name="_14457э_3">[12]Справочник!$B$16</definedName>
    <definedName name="_14460э_6">[5]Справочник!$B$16</definedName>
    <definedName name="_14461ээээ_1">[5]Справочник!$B$14</definedName>
    <definedName name="_14462ээээ_10">[5]Справочник!$B$14</definedName>
    <definedName name="_14463ээээ_11">[5]Справочник!$B$14</definedName>
    <definedName name="_14464ээээ_12">[5]Справочник!$B$14</definedName>
    <definedName name="_14481ээээ_28">[5]Справочник!$B$14</definedName>
    <definedName name="_14482ээээ_29">[5]Справочник!$B$14</definedName>
    <definedName name="_14483ээээ_3">[5]Справочник!$B$14</definedName>
    <definedName name="_14484ээээ_30">[5]Справочник!$B$14</definedName>
    <definedName name="_14485ээээ_31">[5]Справочник!$B$14</definedName>
    <definedName name="_14486ээээ_32">[5]Справочник!$B$14</definedName>
    <definedName name="_14487ээээ_33">[5]Справочник!$B$14</definedName>
    <definedName name="_14494ээээ_4">[5]Справочник!$B$14</definedName>
    <definedName name="_14495ээээ_40">[5]Справочник!$B$14</definedName>
    <definedName name="_14496ээээ_41">[5]Справочник!$B$14</definedName>
    <definedName name="_14497ээээ_42">[5]Справочник!$B$14</definedName>
    <definedName name="_14498ээээ_43">[5]Справочник!$B$14</definedName>
    <definedName name="_14499ээээ_44">[5]Справочник!$B$14</definedName>
    <definedName name="_14500ээээ_45">[5]Справочник!$B$14</definedName>
    <definedName name="_14504ээээ_49">[5]Справочник!$B$14</definedName>
    <definedName name="_14505ээээ_5">[5]Справочник!$B$14</definedName>
    <definedName name="_14506ээээ_50">[5]Справочник!$B$14</definedName>
    <definedName name="_14507ээээ_51">[5]Справочник!$B$14</definedName>
    <definedName name="_14508ээээ_52">[5]Справочник!$B$14</definedName>
    <definedName name="_14511ээээ_55">[5]Справочник!$B$14</definedName>
    <definedName name="_14512ээээ_56">[5]Справочник!$B$14</definedName>
    <definedName name="_14513ээээ_57">[5]Справочник!$B$14</definedName>
    <definedName name="_14514ээээ_58">[5]Справочник!$B$14</definedName>
    <definedName name="_14515ээээ_59">[5]Справочник!$B$14</definedName>
    <definedName name="_14516ээээ_6">[5]Справочник!$B$14</definedName>
    <definedName name="_14518ээээ_61">[5]Справочник!$B$14</definedName>
    <definedName name="_14519ээээ_62">[5]Справочник!$B$14</definedName>
    <definedName name="_14520ээээ_63">[5]Справочник!$B$14</definedName>
    <definedName name="_14521ээээ_64">[5]Справочник!$B$14</definedName>
    <definedName name="_14522ээээ_65">[5]Справочник!$B$14</definedName>
    <definedName name="_14524ээээ_67">[5]Справочник!$B$14</definedName>
    <definedName name="_14525ээээ_68">[5]Справочник!$B$14</definedName>
    <definedName name="_14526ээээ_69">[5]Справочник!$B$14</definedName>
    <definedName name="_14527ээээ_7">[5]Справочник!$B$14</definedName>
    <definedName name="_14529ээээ_71">[5]Справочник!$B$14</definedName>
    <definedName name="_14530ээээ_72">[5]Справочник!$B$14</definedName>
    <definedName name="_14531ээээ_73">[5]Справочник!$B$14</definedName>
    <definedName name="_14533ээээ_8">[5]Справочник!$B$14</definedName>
    <definedName name="_14534ээээ_9">[5]Справочник!$B$14</definedName>
    <definedName name="_1470Excel_BuiltIn_Print_Titles_31_124" localSheetId="12">'[1]144 _лимит_'!#REF!</definedName>
    <definedName name="_1470Excel_BuiltIn_Print_Titles_31_124" localSheetId="15">'[1]144 _лимит_'!#REF!</definedName>
    <definedName name="_1470Excel_BuiltIn_Print_Titles_31_124" localSheetId="18">'[1]144 _лимит_'!#REF!</definedName>
    <definedName name="_1470Excel_BuiltIn_Print_Titles_31_124" localSheetId="20">'[1]144 _лимит_'!#REF!</definedName>
    <definedName name="_1470Excel_BuiltIn_Print_Titles_31_124">'[1]144 _лимит_'!#REF!</definedName>
    <definedName name="_147Excel_BuiltIn_Print_Titles_31_10" localSheetId="12">'[1]144 _лимит_'!#REF!</definedName>
    <definedName name="_147Excel_BuiltIn_Print_Titles_31_10" localSheetId="15">'[1]144 _лимит_'!#REF!</definedName>
    <definedName name="_147Excel_BuiltIn_Print_Titles_31_10" localSheetId="18">'[1]144 _лимит_'!#REF!</definedName>
    <definedName name="_147Excel_BuiltIn_Print_Titles_31_10" localSheetId="20">'[1]144 _лимит_'!#REF!</definedName>
    <definedName name="_147Excel_BuiltIn_Print_Titles_31_10">'[1]144 _лимит_'!#REF!</definedName>
    <definedName name="_1519Excel_BuiltIn_Print_Titles_31_125" localSheetId="12">'[1]144 _лимит_'!#REF!</definedName>
    <definedName name="_1519Excel_BuiltIn_Print_Titles_31_125" localSheetId="15">'[1]144 _лимит_'!#REF!</definedName>
    <definedName name="_1519Excel_BuiltIn_Print_Titles_31_125" localSheetId="18">'[1]144 _лимит_'!#REF!</definedName>
    <definedName name="_1519Excel_BuiltIn_Print_Titles_31_125" localSheetId="20">'[1]144 _лимит_'!#REF!</definedName>
    <definedName name="_1519Excel_BuiltIn_Print_Titles_31_125">'[1]144 _лимит_'!#REF!</definedName>
    <definedName name="_1568Excel_BuiltIn_Print_Titles_31_126" localSheetId="12">'[1]144 _лимит_'!#REF!</definedName>
    <definedName name="_1568Excel_BuiltIn_Print_Titles_31_126" localSheetId="15">'[1]144 _лимит_'!#REF!</definedName>
    <definedName name="_1568Excel_BuiltIn_Print_Titles_31_126" localSheetId="18">'[1]144 _лимит_'!#REF!</definedName>
    <definedName name="_1568Excel_BuiltIn_Print_Titles_31_126" localSheetId="20">'[1]144 _лимит_'!#REF!</definedName>
    <definedName name="_1568Excel_BuiltIn_Print_Titles_31_126">'[1]144 _лимит_'!#REF!</definedName>
    <definedName name="_1617Excel_BuiltIn_Print_Titles_31_127" localSheetId="12">'[1]144 _лимит_'!#REF!</definedName>
    <definedName name="_1617Excel_BuiltIn_Print_Titles_31_127" localSheetId="15">'[1]144 _лимит_'!#REF!</definedName>
    <definedName name="_1617Excel_BuiltIn_Print_Titles_31_127" localSheetId="18">'[1]144 _лимит_'!#REF!</definedName>
    <definedName name="_1617Excel_BuiltIn_Print_Titles_31_127" localSheetId="20">'[1]144 _лимит_'!#REF!</definedName>
    <definedName name="_1617Excel_BuiltIn_Print_Titles_31_127">'[1]144 _лимит_'!#REF!</definedName>
    <definedName name="_1666Excel_BuiltIn_Print_Titles_31_13" localSheetId="12">'[1]144 _лимит_'!#REF!</definedName>
    <definedName name="_1666Excel_BuiltIn_Print_Titles_31_13" localSheetId="15">'[1]144 _лимит_'!#REF!</definedName>
    <definedName name="_1666Excel_BuiltIn_Print_Titles_31_13" localSheetId="18">'[1]144 _лимит_'!#REF!</definedName>
    <definedName name="_1666Excel_BuiltIn_Print_Titles_31_13" localSheetId="20">'[1]144 _лимит_'!#REF!</definedName>
    <definedName name="_1666Excel_BuiltIn_Print_Titles_31_13">'[1]144 _лимит_'!#REF!</definedName>
    <definedName name="_1715Excel_BuiltIn_Print_Titles_31_14" localSheetId="12">'[1]144 _лимит_'!#REF!</definedName>
    <definedName name="_1715Excel_BuiltIn_Print_Titles_31_14" localSheetId="15">'[1]144 _лимит_'!#REF!</definedName>
    <definedName name="_1715Excel_BuiltIn_Print_Titles_31_14" localSheetId="18">'[1]144 _лимит_'!#REF!</definedName>
    <definedName name="_1715Excel_BuiltIn_Print_Titles_31_14" localSheetId="20">'[1]144 _лимит_'!#REF!</definedName>
    <definedName name="_1715Excel_BuiltIn_Print_Titles_31_14">'[1]144 _лимит_'!#REF!</definedName>
    <definedName name="_1764Excel_BuiltIn_Print_Titles_31_15" localSheetId="12">'[1]144 _лимит_'!#REF!</definedName>
    <definedName name="_1764Excel_BuiltIn_Print_Titles_31_15" localSheetId="15">'[1]144 _лимит_'!#REF!</definedName>
    <definedName name="_1764Excel_BuiltIn_Print_Titles_31_15" localSheetId="18">'[1]144 _лимит_'!#REF!</definedName>
    <definedName name="_1764Excel_BuiltIn_Print_Titles_31_15" localSheetId="20">'[1]144 _лимит_'!#REF!</definedName>
    <definedName name="_1764Excel_BuiltIn_Print_Titles_31_15">'[1]144 _лимит_'!#REF!</definedName>
    <definedName name="_1813Excel_BuiltIn_Print_Titles_31_16" localSheetId="12">'[1]144 _лимит_'!#REF!</definedName>
    <definedName name="_1813Excel_BuiltIn_Print_Titles_31_16" localSheetId="15">'[1]144 _лимит_'!#REF!</definedName>
    <definedName name="_1813Excel_BuiltIn_Print_Titles_31_16" localSheetId="18">'[1]144 _лимит_'!#REF!</definedName>
    <definedName name="_1813Excel_BuiltIn_Print_Titles_31_16" localSheetId="20">'[1]144 _лимит_'!#REF!</definedName>
    <definedName name="_1813Excel_BuiltIn_Print_Titles_31_16">'[1]144 _лимит_'!#REF!</definedName>
    <definedName name="_1862Excel_BuiltIn_Print_Titles_31_17" localSheetId="12">'[1]144 _лимит_'!#REF!</definedName>
    <definedName name="_1862Excel_BuiltIn_Print_Titles_31_17" localSheetId="15">'[1]144 _лимит_'!#REF!</definedName>
    <definedName name="_1862Excel_BuiltIn_Print_Titles_31_17" localSheetId="18">'[1]144 _лимит_'!#REF!</definedName>
    <definedName name="_1862Excel_BuiltIn_Print_Titles_31_17" localSheetId="20">'[1]144 _лимит_'!#REF!</definedName>
    <definedName name="_1862Excel_BuiltIn_Print_Titles_31_17">'[1]144 _лимит_'!#REF!</definedName>
    <definedName name="_1911Excel_BuiltIn_Print_Titles_31_18" localSheetId="12">'[1]144 _лимит_'!#REF!</definedName>
    <definedName name="_1911Excel_BuiltIn_Print_Titles_31_18" localSheetId="15">'[1]144 _лимит_'!#REF!</definedName>
    <definedName name="_1911Excel_BuiltIn_Print_Titles_31_18" localSheetId="18">'[1]144 _лимит_'!#REF!</definedName>
    <definedName name="_1911Excel_BuiltIn_Print_Titles_31_18" localSheetId="20">'[1]144 _лимит_'!#REF!</definedName>
    <definedName name="_1911Excel_BuiltIn_Print_Titles_31_18">'[1]144 _лимит_'!#REF!</definedName>
    <definedName name="_1960Excel_BuiltIn_Print_Titles_31_19" localSheetId="12">'[1]144 _лимит_'!#REF!</definedName>
    <definedName name="_1960Excel_BuiltIn_Print_Titles_31_19" localSheetId="15">'[1]144 _лимит_'!#REF!</definedName>
    <definedName name="_1960Excel_BuiltIn_Print_Titles_31_19" localSheetId="18">'[1]144 _лимит_'!#REF!</definedName>
    <definedName name="_1960Excel_BuiltIn_Print_Titles_31_19" localSheetId="20">'[1]144 _лимит_'!#REF!</definedName>
    <definedName name="_1960Excel_BuiltIn_Print_Titles_31_19">'[1]144 _лимит_'!#REF!</definedName>
    <definedName name="_196Excel_BuiltIn_Print_Titles_31_100" localSheetId="12">'[1]144 _лимит_'!#REF!</definedName>
    <definedName name="_196Excel_BuiltIn_Print_Titles_31_100" localSheetId="15">'[1]144 _лимит_'!#REF!</definedName>
    <definedName name="_196Excel_BuiltIn_Print_Titles_31_100" localSheetId="18">'[1]144 _лимит_'!#REF!</definedName>
    <definedName name="_196Excel_BuiltIn_Print_Titles_31_100" localSheetId="20">'[1]144 _лимит_'!#REF!</definedName>
    <definedName name="_196Excel_BuiltIn_Print_Titles_31_100">'[1]144 _лимит_'!#REF!</definedName>
    <definedName name="_2009Excel_BuiltIn_Print_Titles_31_2" localSheetId="12">'[1]144 _лимит_'!#REF!</definedName>
    <definedName name="_2009Excel_BuiltIn_Print_Titles_31_2" localSheetId="15">'[1]144 _лимит_'!#REF!</definedName>
    <definedName name="_2009Excel_BuiltIn_Print_Titles_31_2" localSheetId="18">'[1]144 _лимит_'!#REF!</definedName>
    <definedName name="_2009Excel_BuiltIn_Print_Titles_31_2" localSheetId="20">'[1]144 _лимит_'!#REF!</definedName>
    <definedName name="_2009Excel_BuiltIn_Print_Titles_31_2">'[1]144 _лимит_'!#REF!</definedName>
    <definedName name="_2058Excel_BuiltIn_Print_Titles_31_20" localSheetId="12">'[1]144 _лимит_'!#REF!</definedName>
    <definedName name="_2058Excel_BuiltIn_Print_Titles_31_20" localSheetId="15">'[1]144 _лимит_'!#REF!</definedName>
    <definedName name="_2058Excel_BuiltIn_Print_Titles_31_20" localSheetId="18">'[1]144 _лимит_'!#REF!</definedName>
    <definedName name="_2058Excel_BuiltIn_Print_Titles_31_20" localSheetId="20">'[1]144 _лимит_'!#REF!</definedName>
    <definedName name="_2058Excel_BuiltIn_Print_Titles_31_20">'[1]144 _лимит_'!#REF!</definedName>
    <definedName name="_2107Excel_BuiltIn_Print_Titles_31_21" localSheetId="12">'[1]144 _лимит_'!#REF!</definedName>
    <definedName name="_2107Excel_BuiltIn_Print_Titles_31_21" localSheetId="15">'[1]144 _лимит_'!#REF!</definedName>
    <definedName name="_2107Excel_BuiltIn_Print_Titles_31_21" localSheetId="18">'[1]144 _лимит_'!#REF!</definedName>
    <definedName name="_2107Excel_BuiltIn_Print_Titles_31_21" localSheetId="20">'[1]144 _лимит_'!#REF!</definedName>
    <definedName name="_2107Excel_BuiltIn_Print_Titles_31_21">'[1]144 _лимит_'!#REF!</definedName>
    <definedName name="_2156Excel_BuiltIn_Print_Titles_31_22" localSheetId="12">'[1]144 _лимит_'!#REF!</definedName>
    <definedName name="_2156Excel_BuiltIn_Print_Titles_31_22" localSheetId="15">'[1]144 _лимит_'!#REF!</definedName>
    <definedName name="_2156Excel_BuiltIn_Print_Titles_31_22" localSheetId="18">'[1]144 _лимит_'!#REF!</definedName>
    <definedName name="_2156Excel_BuiltIn_Print_Titles_31_22" localSheetId="20">'[1]144 _лимит_'!#REF!</definedName>
    <definedName name="_2156Excel_BuiltIn_Print_Titles_31_22">'[1]144 _лимит_'!#REF!</definedName>
    <definedName name="_2205Excel_BuiltIn_Print_Titles_31_23" localSheetId="12">'[1]144 _лимит_'!#REF!</definedName>
    <definedName name="_2205Excel_BuiltIn_Print_Titles_31_23" localSheetId="15">'[1]144 _лимит_'!#REF!</definedName>
    <definedName name="_2205Excel_BuiltIn_Print_Titles_31_23" localSheetId="18">'[1]144 _лимит_'!#REF!</definedName>
    <definedName name="_2205Excel_BuiltIn_Print_Titles_31_23" localSheetId="20">'[1]144 _лимит_'!#REF!</definedName>
    <definedName name="_2205Excel_BuiltIn_Print_Titles_31_23">'[1]144 _лимит_'!#REF!</definedName>
    <definedName name="_2254Excel_BuiltIn_Print_Titles_31_24" localSheetId="12">'[1]144 _лимит_'!#REF!</definedName>
    <definedName name="_2254Excel_BuiltIn_Print_Titles_31_24" localSheetId="15">'[1]144 _лимит_'!#REF!</definedName>
    <definedName name="_2254Excel_BuiltIn_Print_Titles_31_24" localSheetId="18">'[1]144 _лимит_'!#REF!</definedName>
    <definedName name="_2254Excel_BuiltIn_Print_Titles_31_24" localSheetId="20">'[1]144 _лимит_'!#REF!</definedName>
    <definedName name="_2254Excel_BuiltIn_Print_Titles_31_24">'[1]144 _лимит_'!#REF!</definedName>
    <definedName name="_2303Excel_BuiltIn_Print_Titles_31_25" localSheetId="12">'[1]144 _лимит_'!#REF!</definedName>
    <definedName name="_2303Excel_BuiltIn_Print_Titles_31_25" localSheetId="15">'[1]144 _лимит_'!#REF!</definedName>
    <definedName name="_2303Excel_BuiltIn_Print_Titles_31_25" localSheetId="18">'[1]144 _лимит_'!#REF!</definedName>
    <definedName name="_2303Excel_BuiltIn_Print_Titles_31_25" localSheetId="20">'[1]144 _лимит_'!#REF!</definedName>
    <definedName name="_2303Excel_BuiltIn_Print_Titles_31_25">'[1]144 _лимит_'!#REF!</definedName>
    <definedName name="_2352Excel_BuiltIn_Print_Titles_31_26" localSheetId="12">'[1]144 _лимит_'!#REF!</definedName>
    <definedName name="_2352Excel_BuiltIn_Print_Titles_31_26" localSheetId="15">'[1]144 _лимит_'!#REF!</definedName>
    <definedName name="_2352Excel_BuiltIn_Print_Titles_31_26" localSheetId="18">'[1]144 _лимит_'!#REF!</definedName>
    <definedName name="_2352Excel_BuiltIn_Print_Titles_31_26" localSheetId="20">'[1]144 _лимит_'!#REF!</definedName>
    <definedName name="_2352Excel_BuiltIn_Print_Titles_31_26">'[1]144 _лимит_'!#REF!</definedName>
    <definedName name="_2401Excel_BuiltIn_Print_Titles_31_27" localSheetId="12">'[1]144 _лимит_'!#REF!</definedName>
    <definedName name="_2401Excel_BuiltIn_Print_Titles_31_27" localSheetId="15">'[1]144 _лимит_'!#REF!</definedName>
    <definedName name="_2401Excel_BuiltIn_Print_Titles_31_27" localSheetId="18">'[1]144 _лимит_'!#REF!</definedName>
    <definedName name="_2401Excel_BuiltIn_Print_Titles_31_27" localSheetId="20">'[1]144 _лимит_'!#REF!</definedName>
    <definedName name="_2401Excel_BuiltIn_Print_Titles_31_27">'[1]144 _лимит_'!#REF!</definedName>
    <definedName name="_2450Excel_BuiltIn_Print_Titles_31_28" localSheetId="12">'[1]144 _лимит_'!#REF!</definedName>
    <definedName name="_2450Excel_BuiltIn_Print_Titles_31_28" localSheetId="15">'[1]144 _лимит_'!#REF!</definedName>
    <definedName name="_2450Excel_BuiltIn_Print_Titles_31_28" localSheetId="18">'[1]144 _лимит_'!#REF!</definedName>
    <definedName name="_2450Excel_BuiltIn_Print_Titles_31_28" localSheetId="20">'[1]144 _лимит_'!#REF!</definedName>
    <definedName name="_2450Excel_BuiltIn_Print_Titles_31_28">'[1]144 _лимит_'!#REF!</definedName>
    <definedName name="_245Excel_BuiltIn_Print_Titles_31_101" localSheetId="12">'[1]144 _лимит_'!#REF!</definedName>
    <definedName name="_245Excel_BuiltIn_Print_Titles_31_101" localSheetId="15">'[1]144 _лимит_'!#REF!</definedName>
    <definedName name="_245Excel_BuiltIn_Print_Titles_31_101" localSheetId="18">'[1]144 _лимит_'!#REF!</definedName>
    <definedName name="_245Excel_BuiltIn_Print_Titles_31_101" localSheetId="20">'[1]144 _лимит_'!#REF!</definedName>
    <definedName name="_245Excel_BuiltIn_Print_Titles_31_101">'[1]144 _лимит_'!#REF!</definedName>
    <definedName name="_2499Excel_BuiltIn_Print_Titles_31_29" localSheetId="12">'[1]144 _лимит_'!#REF!</definedName>
    <definedName name="_2499Excel_BuiltIn_Print_Titles_31_29" localSheetId="15">'[1]144 _лимит_'!#REF!</definedName>
    <definedName name="_2499Excel_BuiltIn_Print_Titles_31_29" localSheetId="18">'[1]144 _лимит_'!#REF!</definedName>
    <definedName name="_2499Excel_BuiltIn_Print_Titles_31_29" localSheetId="20">'[1]144 _лимит_'!#REF!</definedName>
    <definedName name="_2499Excel_BuiltIn_Print_Titles_31_29">'[1]144 _лимит_'!#REF!</definedName>
    <definedName name="_2548Excel_BuiltIn_Print_Titles_31_3" localSheetId="12">'[1]144 _лимит_'!#REF!</definedName>
    <definedName name="_2548Excel_BuiltIn_Print_Titles_31_3" localSheetId="15">'[1]144 _лимит_'!#REF!</definedName>
    <definedName name="_2548Excel_BuiltIn_Print_Titles_31_3" localSheetId="18">'[1]144 _лимит_'!#REF!</definedName>
    <definedName name="_2548Excel_BuiltIn_Print_Titles_31_3" localSheetId="20">'[1]144 _лимит_'!#REF!</definedName>
    <definedName name="_2548Excel_BuiltIn_Print_Titles_31_3">'[1]144 _лимит_'!#REF!</definedName>
    <definedName name="_2597Excel_BuiltIn_Print_Titles_31_30" localSheetId="12">'[1]144 _лимит_'!#REF!</definedName>
    <definedName name="_2597Excel_BuiltIn_Print_Titles_31_30" localSheetId="15">'[1]144 _лимит_'!#REF!</definedName>
    <definedName name="_2597Excel_BuiltIn_Print_Titles_31_30" localSheetId="18">'[1]144 _лимит_'!#REF!</definedName>
    <definedName name="_2597Excel_BuiltIn_Print_Titles_31_30" localSheetId="20">'[1]144 _лимит_'!#REF!</definedName>
    <definedName name="_2597Excel_BuiltIn_Print_Titles_31_30">'[1]144 _лимит_'!#REF!</definedName>
    <definedName name="_2646Excel_BuiltIn_Print_Titles_31_31" localSheetId="12">'[1]144 _лимит_'!#REF!</definedName>
    <definedName name="_2646Excel_BuiltIn_Print_Titles_31_31" localSheetId="15">'[1]144 _лимит_'!#REF!</definedName>
    <definedName name="_2646Excel_BuiltIn_Print_Titles_31_31" localSheetId="18">'[1]144 _лимит_'!#REF!</definedName>
    <definedName name="_2646Excel_BuiltIn_Print_Titles_31_31" localSheetId="20">'[1]144 _лимит_'!#REF!</definedName>
    <definedName name="_2646Excel_BuiltIn_Print_Titles_31_31">'[1]144 _лимит_'!#REF!</definedName>
    <definedName name="_2695Excel_BuiltIn_Print_Titles_31_32" localSheetId="12">'[1]144 _лимит_'!#REF!</definedName>
    <definedName name="_2695Excel_BuiltIn_Print_Titles_31_32" localSheetId="15">'[1]144 _лимит_'!#REF!</definedName>
    <definedName name="_2695Excel_BuiltIn_Print_Titles_31_32" localSheetId="18">'[1]144 _лимит_'!#REF!</definedName>
    <definedName name="_2695Excel_BuiltIn_Print_Titles_31_32" localSheetId="20">'[1]144 _лимит_'!#REF!</definedName>
    <definedName name="_2695Excel_BuiltIn_Print_Titles_31_32">'[1]144 _лимит_'!#REF!</definedName>
    <definedName name="_2744Excel_BuiltIn_Print_Titles_31_33" localSheetId="12">'[1]144 _лимит_'!#REF!</definedName>
    <definedName name="_2744Excel_BuiltIn_Print_Titles_31_33" localSheetId="15">'[1]144 _лимит_'!#REF!</definedName>
    <definedName name="_2744Excel_BuiltIn_Print_Titles_31_33" localSheetId="18">'[1]144 _лимит_'!#REF!</definedName>
    <definedName name="_2744Excel_BuiltIn_Print_Titles_31_33" localSheetId="20">'[1]144 _лимит_'!#REF!</definedName>
    <definedName name="_2744Excel_BuiltIn_Print_Titles_31_33">'[1]144 _лимит_'!#REF!</definedName>
    <definedName name="_2793Excel_BuiltIn_Print_Titles_31_34" localSheetId="12">'[1]144 _лимит_'!#REF!</definedName>
    <definedName name="_2793Excel_BuiltIn_Print_Titles_31_34" localSheetId="15">'[1]144 _лимит_'!#REF!</definedName>
    <definedName name="_2793Excel_BuiltIn_Print_Titles_31_34" localSheetId="18">'[1]144 _лимит_'!#REF!</definedName>
    <definedName name="_2793Excel_BuiltIn_Print_Titles_31_34" localSheetId="20">'[1]144 _лимит_'!#REF!</definedName>
    <definedName name="_2793Excel_BuiltIn_Print_Titles_31_34">'[1]144 _лимит_'!#REF!</definedName>
    <definedName name="_2842Excel_BuiltIn_Print_Titles_31_35" localSheetId="12">'[1]144 _лимит_'!#REF!</definedName>
    <definedName name="_2842Excel_BuiltIn_Print_Titles_31_35" localSheetId="15">'[1]144 _лимит_'!#REF!</definedName>
    <definedName name="_2842Excel_BuiltIn_Print_Titles_31_35" localSheetId="18">'[1]144 _лимит_'!#REF!</definedName>
    <definedName name="_2842Excel_BuiltIn_Print_Titles_31_35" localSheetId="20">'[1]144 _лимит_'!#REF!</definedName>
    <definedName name="_2842Excel_BuiltIn_Print_Titles_31_35">'[1]144 _лимит_'!#REF!</definedName>
    <definedName name="_2891Excel_BuiltIn_Print_Titles_31_36" localSheetId="12">'[1]144 _лимит_'!#REF!</definedName>
    <definedName name="_2891Excel_BuiltIn_Print_Titles_31_36" localSheetId="15">'[1]144 _лимит_'!#REF!</definedName>
    <definedName name="_2891Excel_BuiltIn_Print_Titles_31_36" localSheetId="18">'[1]144 _лимит_'!#REF!</definedName>
    <definedName name="_2891Excel_BuiltIn_Print_Titles_31_36" localSheetId="20">'[1]144 _лимит_'!#REF!</definedName>
    <definedName name="_2891Excel_BuiltIn_Print_Titles_31_36">'[1]144 _лимит_'!#REF!</definedName>
    <definedName name="_2940Excel_BuiltIn_Print_Titles_31_37" localSheetId="12">'[1]144 _лимит_'!#REF!</definedName>
    <definedName name="_2940Excel_BuiltIn_Print_Titles_31_37" localSheetId="15">'[1]144 _лимит_'!#REF!</definedName>
    <definedName name="_2940Excel_BuiltIn_Print_Titles_31_37" localSheetId="18">'[1]144 _лимит_'!#REF!</definedName>
    <definedName name="_2940Excel_BuiltIn_Print_Titles_31_37" localSheetId="20">'[1]144 _лимит_'!#REF!</definedName>
    <definedName name="_2940Excel_BuiltIn_Print_Titles_31_37">'[1]144 _лимит_'!#REF!</definedName>
    <definedName name="_294Excel_BuiltIn_Print_Titles_31_102" localSheetId="12">'[1]144 _лимит_'!#REF!</definedName>
    <definedName name="_294Excel_BuiltIn_Print_Titles_31_102" localSheetId="15">'[1]144 _лимит_'!#REF!</definedName>
    <definedName name="_294Excel_BuiltIn_Print_Titles_31_102" localSheetId="18">'[1]144 _лимит_'!#REF!</definedName>
    <definedName name="_294Excel_BuiltIn_Print_Titles_31_102" localSheetId="20">'[1]144 _лимит_'!#REF!</definedName>
    <definedName name="_294Excel_BuiltIn_Print_Titles_31_102">'[1]144 _лимит_'!#REF!</definedName>
    <definedName name="_2989Excel_BuiltIn_Print_Titles_31_38" localSheetId="12">'[1]144 _лимит_'!#REF!</definedName>
    <definedName name="_2989Excel_BuiltIn_Print_Titles_31_38" localSheetId="15">'[1]144 _лимит_'!#REF!</definedName>
    <definedName name="_2989Excel_BuiltIn_Print_Titles_31_38" localSheetId="18">'[1]144 _лимит_'!#REF!</definedName>
    <definedName name="_2989Excel_BuiltIn_Print_Titles_31_38" localSheetId="20">'[1]144 _лимит_'!#REF!</definedName>
    <definedName name="_2989Excel_BuiltIn_Print_Titles_31_38">'[1]144 _лимит_'!#REF!</definedName>
    <definedName name="_3038Excel_BuiltIn_Print_Titles_31_39" localSheetId="12">'[1]144 _лимит_'!#REF!</definedName>
    <definedName name="_3038Excel_BuiltIn_Print_Titles_31_39" localSheetId="15">'[1]144 _лимит_'!#REF!</definedName>
    <definedName name="_3038Excel_BuiltIn_Print_Titles_31_39" localSheetId="18">'[1]144 _лимит_'!#REF!</definedName>
    <definedName name="_3038Excel_BuiltIn_Print_Titles_31_39" localSheetId="20">'[1]144 _лимит_'!#REF!</definedName>
    <definedName name="_3038Excel_BuiltIn_Print_Titles_31_39">'[1]144 _лимит_'!#REF!</definedName>
    <definedName name="_3087Excel_BuiltIn_Print_Titles_31_4" localSheetId="12">'[1]144 _лимит_'!#REF!</definedName>
    <definedName name="_3087Excel_BuiltIn_Print_Titles_31_4" localSheetId="15">'[1]144 _лимит_'!#REF!</definedName>
    <definedName name="_3087Excel_BuiltIn_Print_Titles_31_4" localSheetId="18">'[1]144 _лимит_'!#REF!</definedName>
    <definedName name="_3087Excel_BuiltIn_Print_Titles_31_4" localSheetId="20">'[1]144 _лимит_'!#REF!</definedName>
    <definedName name="_3087Excel_BuiltIn_Print_Titles_31_4">'[1]144 _лимит_'!#REF!</definedName>
    <definedName name="_3136Excel_BuiltIn_Print_Titles_31_40" localSheetId="12">'[1]144 _лимит_'!#REF!</definedName>
    <definedName name="_3136Excel_BuiltIn_Print_Titles_31_40" localSheetId="15">'[1]144 _лимит_'!#REF!</definedName>
    <definedName name="_3136Excel_BuiltIn_Print_Titles_31_40" localSheetId="18">'[1]144 _лимит_'!#REF!</definedName>
    <definedName name="_3136Excel_BuiltIn_Print_Titles_31_40" localSheetId="20">'[1]144 _лимит_'!#REF!</definedName>
    <definedName name="_3136Excel_BuiltIn_Print_Titles_31_40">'[1]144 _лимит_'!#REF!</definedName>
    <definedName name="_3185Excel_BuiltIn_Print_Titles_31_41" localSheetId="12">'[1]144 _лимит_'!#REF!</definedName>
    <definedName name="_3185Excel_BuiltIn_Print_Titles_31_41" localSheetId="15">'[1]144 _лимит_'!#REF!</definedName>
    <definedName name="_3185Excel_BuiltIn_Print_Titles_31_41" localSheetId="18">'[1]144 _лимит_'!#REF!</definedName>
    <definedName name="_3185Excel_BuiltIn_Print_Titles_31_41" localSheetId="20">'[1]144 _лимит_'!#REF!</definedName>
    <definedName name="_3185Excel_BuiltIn_Print_Titles_31_41">'[1]144 _лимит_'!#REF!</definedName>
    <definedName name="_3234Excel_BuiltIn_Print_Titles_31_42" localSheetId="12">'[1]144 _лимит_'!#REF!</definedName>
    <definedName name="_3234Excel_BuiltIn_Print_Titles_31_42" localSheetId="15">'[1]144 _лимит_'!#REF!</definedName>
    <definedName name="_3234Excel_BuiltIn_Print_Titles_31_42" localSheetId="18">'[1]144 _лимит_'!#REF!</definedName>
    <definedName name="_3234Excel_BuiltIn_Print_Titles_31_42" localSheetId="20">'[1]144 _лимит_'!#REF!</definedName>
    <definedName name="_3234Excel_BuiltIn_Print_Titles_31_42">'[1]144 _лимит_'!#REF!</definedName>
    <definedName name="_3283Excel_BuiltIn_Print_Titles_31_43" localSheetId="12">'[1]144 _лимит_'!#REF!</definedName>
    <definedName name="_3283Excel_BuiltIn_Print_Titles_31_43" localSheetId="15">'[1]144 _лимит_'!#REF!</definedName>
    <definedName name="_3283Excel_BuiltIn_Print_Titles_31_43" localSheetId="18">'[1]144 _лимит_'!#REF!</definedName>
    <definedName name="_3283Excel_BuiltIn_Print_Titles_31_43" localSheetId="20">'[1]144 _лимит_'!#REF!</definedName>
    <definedName name="_3283Excel_BuiltIn_Print_Titles_31_43">'[1]144 _лимит_'!#REF!</definedName>
    <definedName name="_3332Excel_BuiltIn_Print_Titles_31_44" localSheetId="12">'[1]144 _лимит_'!#REF!</definedName>
    <definedName name="_3332Excel_BuiltIn_Print_Titles_31_44" localSheetId="15">'[1]144 _лимит_'!#REF!</definedName>
    <definedName name="_3332Excel_BuiltIn_Print_Titles_31_44" localSheetId="18">'[1]144 _лимит_'!#REF!</definedName>
    <definedName name="_3332Excel_BuiltIn_Print_Titles_31_44" localSheetId="20">'[1]144 _лимит_'!#REF!</definedName>
    <definedName name="_3332Excel_BuiltIn_Print_Titles_31_44">'[1]144 _лимит_'!#REF!</definedName>
    <definedName name="_3381Excel_BuiltIn_Print_Titles_31_45" localSheetId="12">'[1]144 _лимит_'!#REF!</definedName>
    <definedName name="_3381Excel_BuiltIn_Print_Titles_31_45" localSheetId="15">'[1]144 _лимит_'!#REF!</definedName>
    <definedName name="_3381Excel_BuiltIn_Print_Titles_31_45" localSheetId="18">'[1]144 _лимит_'!#REF!</definedName>
    <definedName name="_3381Excel_BuiltIn_Print_Titles_31_45" localSheetId="20">'[1]144 _лимит_'!#REF!</definedName>
    <definedName name="_3381Excel_BuiltIn_Print_Titles_31_45">'[1]144 _лимит_'!#REF!</definedName>
    <definedName name="_3430Excel_BuiltIn_Print_Titles_31_46" localSheetId="12">'[1]144 _лимит_'!#REF!</definedName>
    <definedName name="_3430Excel_BuiltIn_Print_Titles_31_46" localSheetId="15">'[1]144 _лимит_'!#REF!</definedName>
    <definedName name="_3430Excel_BuiltIn_Print_Titles_31_46" localSheetId="18">'[1]144 _лимит_'!#REF!</definedName>
    <definedName name="_3430Excel_BuiltIn_Print_Titles_31_46" localSheetId="20">'[1]144 _лимит_'!#REF!</definedName>
    <definedName name="_3430Excel_BuiltIn_Print_Titles_31_46">'[1]144 _лимит_'!#REF!</definedName>
    <definedName name="_343Excel_BuiltIn_Print_Titles_31_103" localSheetId="12">'[1]144 _лимит_'!#REF!</definedName>
    <definedName name="_343Excel_BuiltIn_Print_Titles_31_103" localSheetId="15">'[1]144 _лимит_'!#REF!</definedName>
    <definedName name="_343Excel_BuiltIn_Print_Titles_31_103" localSheetId="18">'[1]144 _лимит_'!#REF!</definedName>
    <definedName name="_343Excel_BuiltIn_Print_Titles_31_103" localSheetId="20">'[1]144 _лимит_'!#REF!</definedName>
    <definedName name="_343Excel_BuiltIn_Print_Titles_31_103">'[1]144 _лимит_'!#REF!</definedName>
    <definedName name="_3479Excel_BuiltIn_Print_Titles_31_47" localSheetId="12">'[1]144 _лимит_'!#REF!</definedName>
    <definedName name="_3479Excel_BuiltIn_Print_Titles_31_47" localSheetId="15">'[1]144 _лимит_'!#REF!</definedName>
    <definedName name="_3479Excel_BuiltIn_Print_Titles_31_47" localSheetId="18">'[1]144 _лимит_'!#REF!</definedName>
    <definedName name="_3479Excel_BuiltIn_Print_Titles_31_47" localSheetId="20">'[1]144 _лимит_'!#REF!</definedName>
    <definedName name="_3479Excel_BuiltIn_Print_Titles_31_47">'[1]144 _лимит_'!#REF!</definedName>
    <definedName name="_3528Excel_BuiltIn_Print_Titles_31_48" localSheetId="12">'[1]144 _лимит_'!#REF!</definedName>
    <definedName name="_3528Excel_BuiltIn_Print_Titles_31_48" localSheetId="15">'[1]144 _лимит_'!#REF!</definedName>
    <definedName name="_3528Excel_BuiltIn_Print_Titles_31_48" localSheetId="18">'[1]144 _лимит_'!#REF!</definedName>
    <definedName name="_3528Excel_BuiltIn_Print_Titles_31_48" localSheetId="20">'[1]144 _лимит_'!#REF!</definedName>
    <definedName name="_3528Excel_BuiltIn_Print_Titles_31_48">'[1]144 _лимит_'!#REF!</definedName>
    <definedName name="_3577Excel_BuiltIn_Print_Titles_31_49" localSheetId="12">'[1]144 _лимит_'!#REF!</definedName>
    <definedName name="_3577Excel_BuiltIn_Print_Titles_31_49" localSheetId="15">'[1]144 _лимит_'!#REF!</definedName>
    <definedName name="_3577Excel_BuiltIn_Print_Titles_31_49" localSheetId="18">'[1]144 _лимит_'!#REF!</definedName>
    <definedName name="_3577Excel_BuiltIn_Print_Titles_31_49" localSheetId="20">'[1]144 _лимит_'!#REF!</definedName>
    <definedName name="_3577Excel_BuiltIn_Print_Titles_31_49">'[1]144 _лимит_'!#REF!</definedName>
    <definedName name="_3626Excel_BuiltIn_Print_Titles_31_5" localSheetId="12">'[1]144 _лимит_'!#REF!</definedName>
    <definedName name="_3626Excel_BuiltIn_Print_Titles_31_5" localSheetId="15">'[1]144 _лимит_'!#REF!</definedName>
    <definedName name="_3626Excel_BuiltIn_Print_Titles_31_5" localSheetId="18">'[1]144 _лимит_'!#REF!</definedName>
    <definedName name="_3626Excel_BuiltIn_Print_Titles_31_5" localSheetId="20">'[1]144 _лимит_'!#REF!</definedName>
    <definedName name="_3626Excel_BuiltIn_Print_Titles_31_5">'[1]144 _лимит_'!#REF!</definedName>
    <definedName name="_3675Excel_BuiltIn_Print_Titles_31_50" localSheetId="12">'[1]144 _лимит_'!#REF!</definedName>
    <definedName name="_3675Excel_BuiltIn_Print_Titles_31_50" localSheetId="15">'[1]144 _лимит_'!#REF!</definedName>
    <definedName name="_3675Excel_BuiltIn_Print_Titles_31_50" localSheetId="18">'[1]144 _лимит_'!#REF!</definedName>
    <definedName name="_3675Excel_BuiltIn_Print_Titles_31_50" localSheetId="20">'[1]144 _лимит_'!#REF!</definedName>
    <definedName name="_3675Excel_BuiltIn_Print_Titles_31_50">'[1]144 _лимит_'!#REF!</definedName>
    <definedName name="_3724Excel_BuiltIn_Print_Titles_31_51" localSheetId="12">'[1]144 _лимит_'!#REF!</definedName>
    <definedName name="_3724Excel_BuiltIn_Print_Titles_31_51" localSheetId="15">'[1]144 _лимит_'!#REF!</definedName>
    <definedName name="_3724Excel_BuiltIn_Print_Titles_31_51" localSheetId="18">'[1]144 _лимит_'!#REF!</definedName>
    <definedName name="_3724Excel_BuiltIn_Print_Titles_31_51" localSheetId="20">'[1]144 _лимит_'!#REF!</definedName>
    <definedName name="_3724Excel_BuiltIn_Print_Titles_31_51">'[1]144 _лимит_'!#REF!</definedName>
    <definedName name="_3773Excel_BuiltIn_Print_Titles_31_52" localSheetId="12">'[1]144 _лимит_'!#REF!</definedName>
    <definedName name="_3773Excel_BuiltIn_Print_Titles_31_52" localSheetId="15">'[1]144 _лимит_'!#REF!</definedName>
    <definedName name="_3773Excel_BuiltIn_Print_Titles_31_52" localSheetId="18">'[1]144 _лимит_'!#REF!</definedName>
    <definedName name="_3773Excel_BuiltIn_Print_Titles_31_52" localSheetId="20">'[1]144 _лимит_'!#REF!</definedName>
    <definedName name="_3773Excel_BuiltIn_Print_Titles_31_52">'[1]144 _лимит_'!#REF!</definedName>
    <definedName name="_3822Excel_BuiltIn_Print_Titles_31_53" localSheetId="12">'[1]144 _лимит_'!#REF!</definedName>
    <definedName name="_3822Excel_BuiltIn_Print_Titles_31_53" localSheetId="15">'[1]144 _лимит_'!#REF!</definedName>
    <definedName name="_3822Excel_BuiltIn_Print_Titles_31_53" localSheetId="18">'[1]144 _лимит_'!#REF!</definedName>
    <definedName name="_3822Excel_BuiltIn_Print_Titles_31_53" localSheetId="20">'[1]144 _лимит_'!#REF!</definedName>
    <definedName name="_3822Excel_BuiltIn_Print_Titles_31_53">'[1]144 _лимит_'!#REF!</definedName>
    <definedName name="_3871Excel_BuiltIn_Print_Titles_31_54" localSheetId="12">'[1]144 _лимит_'!#REF!</definedName>
    <definedName name="_3871Excel_BuiltIn_Print_Titles_31_54" localSheetId="15">'[1]144 _лимит_'!#REF!</definedName>
    <definedName name="_3871Excel_BuiltIn_Print_Titles_31_54" localSheetId="18">'[1]144 _лимит_'!#REF!</definedName>
    <definedName name="_3871Excel_BuiltIn_Print_Titles_31_54" localSheetId="20">'[1]144 _лимит_'!#REF!</definedName>
    <definedName name="_3871Excel_BuiltIn_Print_Titles_31_54">'[1]144 _лимит_'!#REF!</definedName>
    <definedName name="_3920Excel_BuiltIn_Print_Titles_31_55" localSheetId="12">'[1]144 _лимит_'!#REF!</definedName>
    <definedName name="_3920Excel_BuiltIn_Print_Titles_31_55" localSheetId="15">'[1]144 _лимит_'!#REF!</definedName>
    <definedName name="_3920Excel_BuiltIn_Print_Titles_31_55" localSheetId="18">'[1]144 _лимит_'!#REF!</definedName>
    <definedName name="_3920Excel_BuiltIn_Print_Titles_31_55" localSheetId="20">'[1]144 _лимит_'!#REF!</definedName>
    <definedName name="_3920Excel_BuiltIn_Print_Titles_31_55">'[1]144 _лимит_'!#REF!</definedName>
    <definedName name="_392Excel_BuiltIn_Print_Titles_31_104" localSheetId="12">'[1]144 _лимит_'!#REF!</definedName>
    <definedName name="_392Excel_BuiltIn_Print_Titles_31_104" localSheetId="15">'[1]144 _лимит_'!#REF!</definedName>
    <definedName name="_392Excel_BuiltIn_Print_Titles_31_104" localSheetId="18">'[1]144 _лимит_'!#REF!</definedName>
    <definedName name="_392Excel_BuiltIn_Print_Titles_31_104" localSheetId="20">'[1]144 _лимит_'!#REF!</definedName>
    <definedName name="_392Excel_BuiltIn_Print_Titles_31_104">'[1]144 _лимит_'!#REF!</definedName>
    <definedName name="_3969Excel_BuiltIn_Print_Titles_31_56" localSheetId="12">'[1]144 _лимит_'!#REF!</definedName>
    <definedName name="_3969Excel_BuiltIn_Print_Titles_31_56" localSheetId="15">'[1]144 _лимит_'!#REF!</definedName>
    <definedName name="_3969Excel_BuiltIn_Print_Titles_31_56" localSheetId="18">'[1]144 _лимит_'!#REF!</definedName>
    <definedName name="_3969Excel_BuiltIn_Print_Titles_31_56" localSheetId="20">'[1]144 _лимит_'!#REF!</definedName>
    <definedName name="_3969Excel_BuiltIn_Print_Titles_31_56">'[1]144 _лимит_'!#REF!</definedName>
    <definedName name="_4018Excel_BuiltIn_Print_Titles_31_57" localSheetId="12">'[1]144 _лимит_'!#REF!</definedName>
    <definedName name="_4018Excel_BuiltIn_Print_Titles_31_57" localSheetId="15">'[1]144 _лимит_'!#REF!</definedName>
    <definedName name="_4018Excel_BuiltIn_Print_Titles_31_57" localSheetId="18">'[1]144 _лимит_'!#REF!</definedName>
    <definedName name="_4018Excel_BuiltIn_Print_Titles_31_57" localSheetId="20">'[1]144 _лимит_'!#REF!</definedName>
    <definedName name="_4018Excel_BuiltIn_Print_Titles_31_57">'[1]144 _лимит_'!#REF!</definedName>
    <definedName name="_4067Excel_BuiltIn_Print_Titles_31_58" localSheetId="12">'[1]144 _лимит_'!#REF!</definedName>
    <definedName name="_4067Excel_BuiltIn_Print_Titles_31_58" localSheetId="15">'[1]144 _лимит_'!#REF!</definedName>
    <definedName name="_4067Excel_BuiltIn_Print_Titles_31_58" localSheetId="18">'[1]144 _лимит_'!#REF!</definedName>
    <definedName name="_4067Excel_BuiltIn_Print_Titles_31_58" localSheetId="20">'[1]144 _лимит_'!#REF!</definedName>
    <definedName name="_4067Excel_BuiltIn_Print_Titles_31_58">'[1]144 _лимит_'!#REF!</definedName>
    <definedName name="_4116Excel_BuiltIn_Print_Titles_31_59" localSheetId="12">'[1]144 _лимит_'!#REF!</definedName>
    <definedName name="_4116Excel_BuiltIn_Print_Titles_31_59" localSheetId="15">'[1]144 _лимит_'!#REF!</definedName>
    <definedName name="_4116Excel_BuiltIn_Print_Titles_31_59" localSheetId="18">'[1]144 _лимит_'!#REF!</definedName>
    <definedName name="_4116Excel_BuiltIn_Print_Titles_31_59" localSheetId="20">'[1]144 _лимит_'!#REF!</definedName>
    <definedName name="_4116Excel_BuiltIn_Print_Titles_31_59">'[1]144 _лимит_'!#REF!</definedName>
    <definedName name="_412" localSheetId="12">[28]Справочник!#REF!</definedName>
    <definedName name="_412" localSheetId="15">[28]Справочник!#REF!</definedName>
    <definedName name="_412" localSheetId="18">[28]Справочник!#REF!</definedName>
    <definedName name="_412" localSheetId="20">[28]Справочник!#REF!</definedName>
    <definedName name="_412">[28]Справочник!#REF!</definedName>
    <definedName name="_4165Excel_BuiltIn_Print_Titles_31_6" localSheetId="12">'[1]144 _лимит_'!#REF!</definedName>
    <definedName name="_4165Excel_BuiltIn_Print_Titles_31_6" localSheetId="15">'[1]144 _лимит_'!#REF!</definedName>
    <definedName name="_4165Excel_BuiltIn_Print_Titles_31_6" localSheetId="18">'[1]144 _лимит_'!#REF!</definedName>
    <definedName name="_4165Excel_BuiltIn_Print_Titles_31_6" localSheetId="20">'[1]144 _лимит_'!#REF!</definedName>
    <definedName name="_4165Excel_BuiltIn_Print_Titles_31_6">'[1]144 _лимит_'!#REF!</definedName>
    <definedName name="_4214Excel_BuiltIn_Print_Titles_31_60" localSheetId="12">'[1]144 _лимит_'!#REF!</definedName>
    <definedName name="_4214Excel_BuiltIn_Print_Titles_31_60" localSheetId="15">'[1]144 _лимит_'!#REF!</definedName>
    <definedName name="_4214Excel_BuiltIn_Print_Titles_31_60" localSheetId="18">'[1]144 _лимит_'!#REF!</definedName>
    <definedName name="_4214Excel_BuiltIn_Print_Titles_31_60" localSheetId="20">'[1]144 _лимит_'!#REF!</definedName>
    <definedName name="_4214Excel_BuiltIn_Print_Titles_31_60">'[1]144 _лимит_'!#REF!</definedName>
    <definedName name="_4263Excel_BuiltIn_Print_Titles_31_61" localSheetId="12">'[1]144 _лимит_'!#REF!</definedName>
    <definedName name="_4263Excel_BuiltIn_Print_Titles_31_61" localSheetId="15">'[1]144 _лимит_'!#REF!</definedName>
    <definedName name="_4263Excel_BuiltIn_Print_Titles_31_61" localSheetId="18">'[1]144 _лимит_'!#REF!</definedName>
    <definedName name="_4263Excel_BuiltIn_Print_Titles_31_61" localSheetId="20">'[1]144 _лимит_'!#REF!</definedName>
    <definedName name="_4263Excel_BuiltIn_Print_Titles_31_61">'[1]144 _лимит_'!#REF!</definedName>
    <definedName name="_4312Excel_BuiltIn_Print_Titles_31_62" localSheetId="12">'[1]144 _лимит_'!#REF!</definedName>
    <definedName name="_4312Excel_BuiltIn_Print_Titles_31_62" localSheetId="15">'[1]144 _лимит_'!#REF!</definedName>
    <definedName name="_4312Excel_BuiltIn_Print_Titles_31_62" localSheetId="18">'[1]144 _лимит_'!#REF!</definedName>
    <definedName name="_4312Excel_BuiltIn_Print_Titles_31_62" localSheetId="20">'[1]144 _лимит_'!#REF!</definedName>
    <definedName name="_4312Excel_BuiltIn_Print_Titles_31_62">'[1]144 _лимит_'!#REF!</definedName>
    <definedName name="_4361Excel_BuiltIn_Print_Titles_31_63" localSheetId="12">'[1]144 _лимит_'!#REF!</definedName>
    <definedName name="_4361Excel_BuiltIn_Print_Titles_31_63" localSheetId="15">'[1]144 _лимит_'!#REF!</definedName>
    <definedName name="_4361Excel_BuiltIn_Print_Titles_31_63" localSheetId="18">'[1]144 _лимит_'!#REF!</definedName>
    <definedName name="_4361Excel_BuiltIn_Print_Titles_31_63" localSheetId="20">'[1]144 _лимит_'!#REF!</definedName>
    <definedName name="_4361Excel_BuiltIn_Print_Titles_31_63">'[1]144 _лимит_'!#REF!</definedName>
    <definedName name="_4410Excel_BuiltIn_Print_Titles_31_64" localSheetId="12">'[1]144 _лимит_'!#REF!</definedName>
    <definedName name="_4410Excel_BuiltIn_Print_Titles_31_64" localSheetId="15">'[1]144 _лимит_'!#REF!</definedName>
    <definedName name="_4410Excel_BuiltIn_Print_Titles_31_64" localSheetId="18">'[1]144 _лимит_'!#REF!</definedName>
    <definedName name="_4410Excel_BuiltIn_Print_Titles_31_64" localSheetId="20">'[1]144 _лимит_'!#REF!</definedName>
    <definedName name="_4410Excel_BuiltIn_Print_Titles_31_64">'[1]144 _лимит_'!#REF!</definedName>
    <definedName name="_441Excel_BuiltIn_Print_Titles_31_105" localSheetId="12">'[1]144 _лимит_'!#REF!</definedName>
    <definedName name="_441Excel_BuiltIn_Print_Titles_31_105" localSheetId="15">'[1]144 _лимит_'!#REF!</definedName>
    <definedName name="_441Excel_BuiltIn_Print_Titles_31_105" localSheetId="18">'[1]144 _лимит_'!#REF!</definedName>
    <definedName name="_441Excel_BuiltIn_Print_Titles_31_105" localSheetId="20">'[1]144 _лимит_'!#REF!</definedName>
    <definedName name="_441Excel_BuiltIn_Print_Titles_31_105">'[1]144 _лимит_'!#REF!</definedName>
    <definedName name="_4459Excel_BuiltIn_Print_Titles_31_65" localSheetId="12">'[1]144 _лимит_'!#REF!</definedName>
    <definedName name="_4459Excel_BuiltIn_Print_Titles_31_65" localSheetId="15">'[1]144 _лимит_'!#REF!</definedName>
    <definedName name="_4459Excel_BuiltIn_Print_Titles_31_65" localSheetId="18">'[1]144 _лимит_'!#REF!</definedName>
    <definedName name="_4459Excel_BuiltIn_Print_Titles_31_65" localSheetId="20">'[1]144 _лимит_'!#REF!</definedName>
    <definedName name="_4459Excel_BuiltIn_Print_Titles_31_65">'[1]144 _лимит_'!#REF!</definedName>
    <definedName name="_4508Excel_BuiltIn_Print_Titles_31_66" localSheetId="12">'[1]144 _лимит_'!#REF!</definedName>
    <definedName name="_4508Excel_BuiltIn_Print_Titles_31_66" localSheetId="15">'[1]144 _лимит_'!#REF!</definedName>
    <definedName name="_4508Excel_BuiltIn_Print_Titles_31_66" localSheetId="18">'[1]144 _лимит_'!#REF!</definedName>
    <definedName name="_4508Excel_BuiltIn_Print_Titles_31_66" localSheetId="20">'[1]144 _лимит_'!#REF!</definedName>
    <definedName name="_4508Excel_BuiltIn_Print_Titles_31_66">'[1]144 _лимит_'!#REF!</definedName>
    <definedName name="_4557Excel_BuiltIn_Print_Titles_31_67" localSheetId="12">'[1]144 _лимит_'!#REF!</definedName>
    <definedName name="_4557Excel_BuiltIn_Print_Titles_31_67" localSheetId="15">'[1]144 _лимит_'!#REF!</definedName>
    <definedName name="_4557Excel_BuiltIn_Print_Titles_31_67" localSheetId="18">'[1]144 _лимит_'!#REF!</definedName>
    <definedName name="_4557Excel_BuiltIn_Print_Titles_31_67" localSheetId="20">'[1]144 _лимит_'!#REF!</definedName>
    <definedName name="_4557Excel_BuiltIn_Print_Titles_31_67">'[1]144 _лимит_'!#REF!</definedName>
    <definedName name="_4606Excel_BuiltIn_Print_Titles_31_68" localSheetId="12">'[1]144 _лимит_'!#REF!</definedName>
    <definedName name="_4606Excel_BuiltIn_Print_Titles_31_68" localSheetId="15">'[1]144 _лимит_'!#REF!</definedName>
    <definedName name="_4606Excel_BuiltIn_Print_Titles_31_68" localSheetId="18">'[1]144 _лимит_'!#REF!</definedName>
    <definedName name="_4606Excel_BuiltIn_Print_Titles_31_68" localSheetId="20">'[1]144 _лимит_'!#REF!</definedName>
    <definedName name="_4606Excel_BuiltIn_Print_Titles_31_68">'[1]144 _лимит_'!#REF!</definedName>
    <definedName name="_4655Excel_BuiltIn_Print_Titles_31_69" localSheetId="12">'[1]144 _лимит_'!#REF!</definedName>
    <definedName name="_4655Excel_BuiltIn_Print_Titles_31_69" localSheetId="15">'[1]144 _лимит_'!#REF!</definedName>
    <definedName name="_4655Excel_BuiltIn_Print_Titles_31_69" localSheetId="18">'[1]144 _лимит_'!#REF!</definedName>
    <definedName name="_4655Excel_BuiltIn_Print_Titles_31_69" localSheetId="20">'[1]144 _лимит_'!#REF!</definedName>
    <definedName name="_4655Excel_BuiltIn_Print_Titles_31_69">'[1]144 _лимит_'!#REF!</definedName>
    <definedName name="_4704Excel_BuiltIn_Print_Titles_31_7" localSheetId="12">'[1]144 _лимит_'!#REF!</definedName>
    <definedName name="_4704Excel_BuiltIn_Print_Titles_31_7" localSheetId="15">'[1]144 _лимит_'!#REF!</definedName>
    <definedName name="_4704Excel_BuiltIn_Print_Titles_31_7" localSheetId="18">'[1]144 _лимит_'!#REF!</definedName>
    <definedName name="_4704Excel_BuiltIn_Print_Titles_31_7" localSheetId="20">'[1]144 _лимит_'!#REF!</definedName>
    <definedName name="_4704Excel_BuiltIn_Print_Titles_31_7">'[1]144 _лимит_'!#REF!</definedName>
    <definedName name="_4753Excel_BuiltIn_Print_Titles_31_70" localSheetId="12">'[1]144 _лимит_'!#REF!</definedName>
    <definedName name="_4753Excel_BuiltIn_Print_Titles_31_70" localSheetId="15">'[1]144 _лимит_'!#REF!</definedName>
    <definedName name="_4753Excel_BuiltIn_Print_Titles_31_70" localSheetId="18">'[1]144 _лимит_'!#REF!</definedName>
    <definedName name="_4753Excel_BuiltIn_Print_Titles_31_70" localSheetId="20">'[1]144 _лимит_'!#REF!</definedName>
    <definedName name="_4753Excel_BuiltIn_Print_Titles_31_70">'[1]144 _лимит_'!#REF!</definedName>
    <definedName name="_4802Excel_BuiltIn_Print_Titles_31_71" localSheetId="12">'[1]144 _лимит_'!#REF!</definedName>
    <definedName name="_4802Excel_BuiltIn_Print_Titles_31_71" localSheetId="15">'[1]144 _лимит_'!#REF!</definedName>
    <definedName name="_4802Excel_BuiltIn_Print_Titles_31_71" localSheetId="18">'[1]144 _лимит_'!#REF!</definedName>
    <definedName name="_4802Excel_BuiltIn_Print_Titles_31_71" localSheetId="20">'[1]144 _лимит_'!#REF!</definedName>
    <definedName name="_4802Excel_BuiltIn_Print_Titles_31_71">'[1]144 _лимит_'!#REF!</definedName>
    <definedName name="_4851Excel_BuiltIn_Print_Titles_31_72" localSheetId="12">'[1]144 _лимит_'!#REF!</definedName>
    <definedName name="_4851Excel_BuiltIn_Print_Titles_31_72" localSheetId="15">'[1]144 _лимит_'!#REF!</definedName>
    <definedName name="_4851Excel_BuiltIn_Print_Titles_31_72" localSheetId="18">'[1]144 _лимит_'!#REF!</definedName>
    <definedName name="_4851Excel_BuiltIn_Print_Titles_31_72" localSheetId="20">'[1]144 _лимит_'!#REF!</definedName>
    <definedName name="_4851Excel_BuiltIn_Print_Titles_31_72">'[1]144 _лимит_'!#REF!</definedName>
    <definedName name="_4900Excel_BuiltIn_Print_Titles_31_73" localSheetId="12">'[1]144 _лимит_'!#REF!</definedName>
    <definedName name="_4900Excel_BuiltIn_Print_Titles_31_73" localSheetId="15">'[1]144 _лимит_'!#REF!</definedName>
    <definedName name="_4900Excel_BuiltIn_Print_Titles_31_73" localSheetId="18">'[1]144 _лимит_'!#REF!</definedName>
    <definedName name="_4900Excel_BuiltIn_Print_Titles_31_73" localSheetId="20">'[1]144 _лимит_'!#REF!</definedName>
    <definedName name="_4900Excel_BuiltIn_Print_Titles_31_73">'[1]144 _лимит_'!#REF!</definedName>
    <definedName name="_490Excel_BuiltIn_Print_Titles_31_106" localSheetId="12">'[1]144 _лимит_'!#REF!</definedName>
    <definedName name="_490Excel_BuiltIn_Print_Titles_31_106" localSheetId="15">'[1]144 _лимит_'!#REF!</definedName>
    <definedName name="_490Excel_BuiltIn_Print_Titles_31_106" localSheetId="18">'[1]144 _лимит_'!#REF!</definedName>
    <definedName name="_490Excel_BuiltIn_Print_Titles_31_106" localSheetId="20">'[1]144 _лимит_'!#REF!</definedName>
    <definedName name="_490Excel_BuiltIn_Print_Titles_31_106">'[1]144 _лимит_'!#REF!</definedName>
    <definedName name="_4949Excel_BuiltIn_Print_Titles_31_74" localSheetId="12">'[1]144 _лимит_'!#REF!</definedName>
    <definedName name="_4949Excel_BuiltIn_Print_Titles_31_74" localSheetId="15">'[1]144 _лимит_'!#REF!</definedName>
    <definedName name="_4949Excel_BuiltIn_Print_Titles_31_74" localSheetId="18">'[1]144 _лимит_'!#REF!</definedName>
    <definedName name="_4949Excel_BuiltIn_Print_Titles_31_74" localSheetId="20">'[1]144 _лимит_'!#REF!</definedName>
    <definedName name="_4949Excel_BuiltIn_Print_Titles_31_74">'[1]144 _лимит_'!#REF!</definedName>
    <definedName name="_4998Excel_BuiltIn_Print_Titles_31_75" localSheetId="12">'[1]144 _лимит_'!#REF!</definedName>
    <definedName name="_4998Excel_BuiltIn_Print_Titles_31_75" localSheetId="15">'[1]144 _лимит_'!#REF!</definedName>
    <definedName name="_4998Excel_BuiltIn_Print_Titles_31_75" localSheetId="18">'[1]144 _лимит_'!#REF!</definedName>
    <definedName name="_4998Excel_BuiltIn_Print_Titles_31_75" localSheetId="20">'[1]144 _лимит_'!#REF!</definedName>
    <definedName name="_4998Excel_BuiltIn_Print_Titles_31_75">'[1]144 _лимит_'!#REF!</definedName>
    <definedName name="_49Excel_BuiltIn_Print_Titles_6" localSheetId="12">'[93]прочие радиостанции'!#REF!</definedName>
    <definedName name="_49Excel_BuiltIn_Print_Titles_6" localSheetId="15">'[93]прочие радиостанции'!#REF!</definedName>
    <definedName name="_49Excel_BuiltIn_Print_Titles_6" localSheetId="18">'[93]прочие радиостанции'!#REF!</definedName>
    <definedName name="_49Excel_BuiltIn_Print_Titles_6" localSheetId="20">'[93]прочие радиостанции'!#REF!</definedName>
    <definedName name="_49Excel_BuiltIn_Print_Titles_6">'[93]прочие радиостанции'!#REF!</definedName>
    <definedName name="_5047Excel_BuiltIn_Print_Titles_31_76" localSheetId="12">'[1]144 _лимит_'!#REF!</definedName>
    <definedName name="_5047Excel_BuiltIn_Print_Titles_31_76" localSheetId="15">'[1]144 _лимит_'!#REF!</definedName>
    <definedName name="_5047Excel_BuiltIn_Print_Titles_31_76" localSheetId="18">'[1]144 _лимит_'!#REF!</definedName>
    <definedName name="_5047Excel_BuiltIn_Print_Titles_31_76" localSheetId="20">'[1]144 _лимит_'!#REF!</definedName>
    <definedName name="_5047Excel_BuiltIn_Print_Titles_31_76">'[1]144 _лимит_'!#REF!</definedName>
    <definedName name="_5096Excel_BuiltIn_Print_Titles_31_77" localSheetId="12">'[1]144 _лимит_'!#REF!</definedName>
    <definedName name="_5096Excel_BuiltIn_Print_Titles_31_77" localSheetId="15">'[1]144 _лимит_'!#REF!</definedName>
    <definedName name="_5096Excel_BuiltIn_Print_Titles_31_77" localSheetId="18">'[1]144 _лимит_'!#REF!</definedName>
    <definedName name="_5096Excel_BuiltIn_Print_Titles_31_77" localSheetId="20">'[1]144 _лимит_'!#REF!</definedName>
    <definedName name="_5096Excel_BuiltIn_Print_Titles_31_77">'[1]144 _лимит_'!#REF!</definedName>
    <definedName name="_5145Excel_BuiltIn_Print_Titles_31_78" localSheetId="12">'[1]144 _лимит_'!#REF!</definedName>
    <definedName name="_5145Excel_BuiltIn_Print_Titles_31_78" localSheetId="15">'[1]144 _лимит_'!#REF!</definedName>
    <definedName name="_5145Excel_BuiltIn_Print_Titles_31_78" localSheetId="18">'[1]144 _лимит_'!#REF!</definedName>
    <definedName name="_5145Excel_BuiltIn_Print_Titles_31_78" localSheetId="20">'[1]144 _лимит_'!#REF!</definedName>
    <definedName name="_5145Excel_BuiltIn_Print_Titles_31_78">'[1]144 _лимит_'!#REF!</definedName>
    <definedName name="_5194Excel_BuiltIn_Print_Titles_31_79" localSheetId="12">'[1]144 _лимит_'!#REF!</definedName>
    <definedName name="_5194Excel_BuiltIn_Print_Titles_31_79" localSheetId="15">'[1]144 _лимит_'!#REF!</definedName>
    <definedName name="_5194Excel_BuiltIn_Print_Titles_31_79" localSheetId="18">'[1]144 _лимит_'!#REF!</definedName>
    <definedName name="_5194Excel_BuiltIn_Print_Titles_31_79" localSheetId="20">'[1]144 _лимит_'!#REF!</definedName>
    <definedName name="_5194Excel_BuiltIn_Print_Titles_31_79">'[1]144 _лимит_'!#REF!</definedName>
    <definedName name="_5243Excel_BuiltIn_Print_Titles_31_8" localSheetId="12">'[1]144 _лимит_'!#REF!</definedName>
    <definedName name="_5243Excel_BuiltIn_Print_Titles_31_8" localSheetId="15">'[1]144 _лимит_'!#REF!</definedName>
    <definedName name="_5243Excel_BuiltIn_Print_Titles_31_8" localSheetId="18">'[1]144 _лимит_'!#REF!</definedName>
    <definedName name="_5243Excel_BuiltIn_Print_Titles_31_8" localSheetId="20">'[1]144 _лимит_'!#REF!</definedName>
    <definedName name="_5243Excel_BuiltIn_Print_Titles_31_8">'[1]144 _лимит_'!#REF!</definedName>
    <definedName name="_5292Excel_BuiltIn_Print_Titles_31_80" localSheetId="12">'[1]144 _лимит_'!#REF!</definedName>
    <definedName name="_5292Excel_BuiltIn_Print_Titles_31_80" localSheetId="15">'[1]144 _лимит_'!#REF!</definedName>
    <definedName name="_5292Excel_BuiltIn_Print_Titles_31_80" localSheetId="18">'[1]144 _лимит_'!#REF!</definedName>
    <definedName name="_5292Excel_BuiltIn_Print_Titles_31_80" localSheetId="20">'[1]144 _лимит_'!#REF!</definedName>
    <definedName name="_5292Excel_BuiltIn_Print_Titles_31_80">'[1]144 _лимит_'!#REF!</definedName>
    <definedName name="_5341Excel_BuiltIn_Print_Titles_31_81" localSheetId="12">'[1]144 _лимит_'!#REF!</definedName>
    <definedName name="_5341Excel_BuiltIn_Print_Titles_31_81" localSheetId="15">'[1]144 _лимит_'!#REF!</definedName>
    <definedName name="_5341Excel_BuiltIn_Print_Titles_31_81" localSheetId="18">'[1]144 _лимит_'!#REF!</definedName>
    <definedName name="_5341Excel_BuiltIn_Print_Titles_31_81" localSheetId="20">'[1]144 _лимит_'!#REF!</definedName>
    <definedName name="_5341Excel_BuiltIn_Print_Titles_31_81">'[1]144 _лимит_'!#REF!</definedName>
    <definedName name="_5390Excel_BuiltIn_Print_Titles_31_82" localSheetId="12">'[1]144 _лимит_'!#REF!</definedName>
    <definedName name="_5390Excel_BuiltIn_Print_Titles_31_82" localSheetId="15">'[1]144 _лимит_'!#REF!</definedName>
    <definedName name="_5390Excel_BuiltIn_Print_Titles_31_82" localSheetId="18">'[1]144 _лимит_'!#REF!</definedName>
    <definedName name="_5390Excel_BuiltIn_Print_Titles_31_82" localSheetId="20">'[1]144 _лимит_'!#REF!</definedName>
    <definedName name="_5390Excel_BuiltIn_Print_Titles_31_82">'[1]144 _лимит_'!#REF!</definedName>
    <definedName name="_539Excel_BuiltIn_Print_Titles_31_107" localSheetId="12">'[1]144 _лимит_'!#REF!</definedName>
    <definedName name="_539Excel_BuiltIn_Print_Titles_31_107" localSheetId="15">'[1]144 _лимит_'!#REF!</definedName>
    <definedName name="_539Excel_BuiltIn_Print_Titles_31_107" localSheetId="18">'[1]144 _лимит_'!#REF!</definedName>
    <definedName name="_539Excel_BuiltIn_Print_Titles_31_107" localSheetId="20">'[1]144 _лимит_'!#REF!</definedName>
    <definedName name="_539Excel_BuiltIn_Print_Titles_31_107">'[1]144 _лимит_'!#REF!</definedName>
    <definedName name="_5439Excel_BuiltIn_Print_Titles_31_83" localSheetId="12">'[1]144 _лимит_'!#REF!</definedName>
    <definedName name="_5439Excel_BuiltIn_Print_Titles_31_83" localSheetId="15">'[1]144 _лимит_'!#REF!</definedName>
    <definedName name="_5439Excel_BuiltIn_Print_Titles_31_83" localSheetId="18">'[1]144 _лимит_'!#REF!</definedName>
    <definedName name="_5439Excel_BuiltIn_Print_Titles_31_83" localSheetId="20">'[1]144 _лимит_'!#REF!</definedName>
    <definedName name="_5439Excel_BuiltIn_Print_Titles_31_83">'[1]144 _лимит_'!#REF!</definedName>
    <definedName name="_5488Excel_BuiltIn_Print_Titles_31_84" localSheetId="12">'[1]144 _лимит_'!#REF!</definedName>
    <definedName name="_5488Excel_BuiltIn_Print_Titles_31_84" localSheetId="15">'[1]144 _лимит_'!#REF!</definedName>
    <definedName name="_5488Excel_BuiltIn_Print_Titles_31_84" localSheetId="18">'[1]144 _лимит_'!#REF!</definedName>
    <definedName name="_5488Excel_BuiltIn_Print_Titles_31_84" localSheetId="20">'[1]144 _лимит_'!#REF!</definedName>
    <definedName name="_5488Excel_BuiltIn_Print_Titles_31_84">'[1]144 _лимит_'!#REF!</definedName>
    <definedName name="_5537Excel_BuiltIn_Print_Titles_31_85" localSheetId="12">'[1]144 _лимит_'!#REF!</definedName>
    <definedName name="_5537Excel_BuiltIn_Print_Titles_31_85" localSheetId="15">'[1]144 _лимит_'!#REF!</definedName>
    <definedName name="_5537Excel_BuiltIn_Print_Titles_31_85" localSheetId="18">'[1]144 _лимит_'!#REF!</definedName>
    <definedName name="_5537Excel_BuiltIn_Print_Titles_31_85" localSheetId="20">'[1]144 _лимит_'!#REF!</definedName>
    <definedName name="_5537Excel_BuiltIn_Print_Titles_31_85">'[1]144 _лимит_'!#REF!</definedName>
    <definedName name="_5586Excel_BuiltIn_Print_Titles_31_86" localSheetId="12">'[1]144 _лимит_'!#REF!</definedName>
    <definedName name="_5586Excel_BuiltIn_Print_Titles_31_86" localSheetId="15">'[1]144 _лимит_'!#REF!</definedName>
    <definedName name="_5586Excel_BuiltIn_Print_Titles_31_86" localSheetId="18">'[1]144 _лимит_'!#REF!</definedName>
    <definedName name="_5586Excel_BuiltIn_Print_Titles_31_86" localSheetId="20">'[1]144 _лимит_'!#REF!</definedName>
    <definedName name="_5586Excel_BuiltIn_Print_Titles_31_86">'[1]144 _лимит_'!#REF!</definedName>
    <definedName name="_5635Excel_BuiltIn_Print_Titles_31_87" localSheetId="12">'[1]144 _лимит_'!#REF!</definedName>
    <definedName name="_5635Excel_BuiltIn_Print_Titles_31_87" localSheetId="15">'[1]144 _лимит_'!#REF!</definedName>
    <definedName name="_5635Excel_BuiltIn_Print_Titles_31_87" localSheetId="18">'[1]144 _лимит_'!#REF!</definedName>
    <definedName name="_5635Excel_BuiltIn_Print_Titles_31_87" localSheetId="20">'[1]144 _лимит_'!#REF!</definedName>
    <definedName name="_5635Excel_BuiltIn_Print_Titles_31_87">'[1]144 _лимит_'!#REF!</definedName>
    <definedName name="_5684Excel_BuiltIn_Print_Titles_31_88" localSheetId="12">'[1]144 _лимит_'!#REF!</definedName>
    <definedName name="_5684Excel_BuiltIn_Print_Titles_31_88" localSheetId="15">'[1]144 _лимит_'!#REF!</definedName>
    <definedName name="_5684Excel_BuiltIn_Print_Titles_31_88" localSheetId="18">'[1]144 _лимит_'!#REF!</definedName>
    <definedName name="_5684Excel_BuiltIn_Print_Titles_31_88" localSheetId="20">'[1]144 _лимит_'!#REF!</definedName>
    <definedName name="_5684Excel_BuiltIn_Print_Titles_31_88">'[1]144 _лимит_'!#REF!</definedName>
    <definedName name="_5733Excel_BuiltIn_Print_Titles_31_89" localSheetId="12">'[1]144 _лимит_'!#REF!</definedName>
    <definedName name="_5733Excel_BuiltIn_Print_Titles_31_89" localSheetId="15">'[1]144 _лимит_'!#REF!</definedName>
    <definedName name="_5733Excel_BuiltIn_Print_Titles_31_89" localSheetId="18">'[1]144 _лимит_'!#REF!</definedName>
    <definedName name="_5733Excel_BuiltIn_Print_Titles_31_89" localSheetId="20">'[1]144 _лимит_'!#REF!</definedName>
    <definedName name="_5733Excel_BuiltIn_Print_Titles_31_89">'[1]144 _лимит_'!#REF!</definedName>
    <definedName name="_5782Excel_BuiltIn_Print_Titles_31_9" localSheetId="12">'[1]144 _лимит_'!#REF!</definedName>
    <definedName name="_5782Excel_BuiltIn_Print_Titles_31_9" localSheetId="15">'[1]144 _лимит_'!#REF!</definedName>
    <definedName name="_5782Excel_BuiltIn_Print_Titles_31_9" localSheetId="18">'[1]144 _лимит_'!#REF!</definedName>
    <definedName name="_5782Excel_BuiltIn_Print_Titles_31_9" localSheetId="20">'[1]144 _лимит_'!#REF!</definedName>
    <definedName name="_5782Excel_BuiltIn_Print_Titles_31_9">'[1]144 _лимит_'!#REF!</definedName>
    <definedName name="_5831Excel_BuiltIn_Print_Titles_31_90" localSheetId="12">'[1]144 _лимит_'!#REF!</definedName>
    <definedName name="_5831Excel_BuiltIn_Print_Titles_31_90" localSheetId="15">'[1]144 _лимит_'!#REF!</definedName>
    <definedName name="_5831Excel_BuiltIn_Print_Titles_31_90" localSheetId="18">'[1]144 _лимит_'!#REF!</definedName>
    <definedName name="_5831Excel_BuiltIn_Print_Titles_31_90" localSheetId="20">'[1]144 _лимит_'!#REF!</definedName>
    <definedName name="_5831Excel_BuiltIn_Print_Titles_31_90">'[1]144 _лимит_'!#REF!</definedName>
    <definedName name="_5880Excel_BuiltIn_Print_Titles_31_91" localSheetId="12">'[1]144 _лимит_'!#REF!</definedName>
    <definedName name="_5880Excel_BuiltIn_Print_Titles_31_91" localSheetId="15">'[1]144 _лимит_'!#REF!</definedName>
    <definedName name="_5880Excel_BuiltIn_Print_Titles_31_91" localSheetId="18">'[1]144 _лимит_'!#REF!</definedName>
    <definedName name="_5880Excel_BuiltIn_Print_Titles_31_91" localSheetId="20">'[1]144 _лимит_'!#REF!</definedName>
    <definedName name="_5880Excel_BuiltIn_Print_Titles_31_91">'[1]144 _лимит_'!#REF!</definedName>
    <definedName name="_588Excel_BuiltIn_Print_Titles_31_108" localSheetId="12">'[1]144 _лимит_'!#REF!</definedName>
    <definedName name="_588Excel_BuiltIn_Print_Titles_31_108" localSheetId="15">'[1]144 _лимит_'!#REF!</definedName>
    <definedName name="_588Excel_BuiltIn_Print_Titles_31_108" localSheetId="18">'[1]144 _лимит_'!#REF!</definedName>
    <definedName name="_588Excel_BuiltIn_Print_Titles_31_108" localSheetId="20">'[1]144 _лимит_'!#REF!</definedName>
    <definedName name="_588Excel_BuiltIn_Print_Titles_31_108">'[1]144 _лимит_'!#REF!</definedName>
    <definedName name="_5929Excel_BuiltIn_Print_Titles_31_92" localSheetId="12">'[1]144 _лимит_'!#REF!</definedName>
    <definedName name="_5929Excel_BuiltIn_Print_Titles_31_92" localSheetId="15">'[1]144 _лимит_'!#REF!</definedName>
    <definedName name="_5929Excel_BuiltIn_Print_Titles_31_92" localSheetId="18">'[1]144 _лимит_'!#REF!</definedName>
    <definedName name="_5929Excel_BuiltIn_Print_Titles_31_92" localSheetId="20">'[1]144 _лимит_'!#REF!</definedName>
    <definedName name="_5929Excel_BuiltIn_Print_Titles_31_92">'[1]144 _лимит_'!#REF!</definedName>
    <definedName name="_5978Excel_BuiltIn_Print_Titles_31_93" localSheetId="12">'[1]144 _лимит_'!#REF!</definedName>
    <definedName name="_5978Excel_BuiltIn_Print_Titles_31_93" localSheetId="15">'[1]144 _лимит_'!#REF!</definedName>
    <definedName name="_5978Excel_BuiltIn_Print_Titles_31_93" localSheetId="18">'[1]144 _лимит_'!#REF!</definedName>
    <definedName name="_5978Excel_BuiltIn_Print_Titles_31_93" localSheetId="20">'[1]144 _лимит_'!#REF!</definedName>
    <definedName name="_5978Excel_BuiltIn_Print_Titles_31_93">'[1]144 _лимит_'!#REF!</definedName>
    <definedName name="_6027Excel_BuiltIn_Print_Titles_31_94" localSheetId="12">'[1]144 _лимит_'!#REF!</definedName>
    <definedName name="_6027Excel_BuiltIn_Print_Titles_31_94" localSheetId="15">'[1]144 _лимит_'!#REF!</definedName>
    <definedName name="_6027Excel_BuiltIn_Print_Titles_31_94" localSheetId="18">'[1]144 _лимит_'!#REF!</definedName>
    <definedName name="_6027Excel_BuiltIn_Print_Titles_31_94" localSheetId="20">'[1]144 _лимит_'!#REF!</definedName>
    <definedName name="_6027Excel_BuiltIn_Print_Titles_31_94">'[1]144 _лимит_'!#REF!</definedName>
    <definedName name="_6076Excel_BuiltIn_Print_Titles_31_95" localSheetId="12">'[1]144 _лимит_'!#REF!</definedName>
    <definedName name="_6076Excel_BuiltIn_Print_Titles_31_95" localSheetId="15">'[1]144 _лимит_'!#REF!</definedName>
    <definedName name="_6076Excel_BuiltIn_Print_Titles_31_95" localSheetId="18">'[1]144 _лимит_'!#REF!</definedName>
    <definedName name="_6076Excel_BuiltIn_Print_Titles_31_95" localSheetId="20">'[1]144 _лимит_'!#REF!</definedName>
    <definedName name="_6076Excel_BuiltIn_Print_Titles_31_95">'[1]144 _лимит_'!#REF!</definedName>
    <definedName name="_6125Excel_BuiltIn_Print_Titles_31_96" localSheetId="12">'[1]144 _лимит_'!#REF!</definedName>
    <definedName name="_6125Excel_BuiltIn_Print_Titles_31_96" localSheetId="15">'[1]144 _лимит_'!#REF!</definedName>
    <definedName name="_6125Excel_BuiltIn_Print_Titles_31_96" localSheetId="18">'[1]144 _лимит_'!#REF!</definedName>
    <definedName name="_6125Excel_BuiltIn_Print_Titles_31_96" localSheetId="20">'[1]144 _лимит_'!#REF!</definedName>
    <definedName name="_6125Excel_BuiltIn_Print_Titles_31_96">'[1]144 _лимит_'!#REF!</definedName>
    <definedName name="_6174Excel_BuiltIn_Print_Titles_31_97" localSheetId="12">'[1]144 _лимит_'!#REF!</definedName>
    <definedName name="_6174Excel_BuiltIn_Print_Titles_31_97" localSheetId="15">'[1]144 _лимит_'!#REF!</definedName>
    <definedName name="_6174Excel_BuiltIn_Print_Titles_31_97" localSheetId="18">'[1]144 _лимит_'!#REF!</definedName>
    <definedName name="_6174Excel_BuiltIn_Print_Titles_31_97" localSheetId="20">'[1]144 _лимит_'!#REF!</definedName>
    <definedName name="_6174Excel_BuiltIn_Print_Titles_31_97">'[1]144 _лимит_'!#REF!</definedName>
    <definedName name="_6223Excel_BuiltIn_Print_Titles_31_98" localSheetId="12">'[1]144 _лимит_'!#REF!</definedName>
    <definedName name="_6223Excel_BuiltIn_Print_Titles_31_98" localSheetId="15">'[1]144 _лимит_'!#REF!</definedName>
    <definedName name="_6223Excel_BuiltIn_Print_Titles_31_98" localSheetId="18">'[1]144 _лимит_'!#REF!</definedName>
    <definedName name="_6223Excel_BuiltIn_Print_Titles_31_98" localSheetId="20">'[1]144 _лимит_'!#REF!</definedName>
    <definedName name="_6223Excel_BuiltIn_Print_Titles_31_98">'[1]144 _лимит_'!#REF!</definedName>
    <definedName name="_6272Excel_BuiltIn_Print_Titles_31_99" localSheetId="12">'[1]144 _лимит_'!#REF!</definedName>
    <definedName name="_6272Excel_BuiltIn_Print_Titles_31_99" localSheetId="15">'[1]144 _лимит_'!#REF!</definedName>
    <definedName name="_6272Excel_BuiltIn_Print_Titles_31_99" localSheetId="18">'[1]144 _лимит_'!#REF!</definedName>
    <definedName name="_6272Excel_BuiltIn_Print_Titles_31_99" localSheetId="20">'[1]144 _лимит_'!#REF!</definedName>
    <definedName name="_6272Excel_BuiltIn_Print_Titles_31_99">'[1]144 _лимит_'!#REF!</definedName>
    <definedName name="_6273Excel_BuiltIn_Print_Titles_46_1" localSheetId="12">#REF!</definedName>
    <definedName name="_6273Excel_BuiltIn_Print_Titles_46_1" localSheetId="15">#REF!</definedName>
    <definedName name="_6273Excel_BuiltIn_Print_Titles_46_1" localSheetId="18">#REF!</definedName>
    <definedName name="_6273Excel_BuiltIn_Print_Titles_46_1" localSheetId="20">#REF!</definedName>
    <definedName name="_6273Excel_BuiltIn_Print_Titles_46_1">#REF!</definedName>
    <definedName name="_6274Excel_BuiltIn_Print_Titles_46_10" localSheetId="12">#REF!</definedName>
    <definedName name="_6274Excel_BuiltIn_Print_Titles_46_10" localSheetId="15">#REF!</definedName>
    <definedName name="_6274Excel_BuiltIn_Print_Titles_46_10" localSheetId="18">#REF!</definedName>
    <definedName name="_6274Excel_BuiltIn_Print_Titles_46_10" localSheetId="20">#REF!</definedName>
    <definedName name="_6274Excel_BuiltIn_Print_Titles_46_10">#REF!</definedName>
    <definedName name="_6275Excel_BuiltIn_Print_Titles_46_11" localSheetId="12">#REF!</definedName>
    <definedName name="_6275Excel_BuiltIn_Print_Titles_46_11" localSheetId="15">#REF!</definedName>
    <definedName name="_6275Excel_BuiltIn_Print_Titles_46_11" localSheetId="18">#REF!</definedName>
    <definedName name="_6275Excel_BuiltIn_Print_Titles_46_11" localSheetId="20">#REF!</definedName>
    <definedName name="_6275Excel_BuiltIn_Print_Titles_46_11">#REF!</definedName>
    <definedName name="_6276Excel_BuiltIn_Print_Titles_46_12" localSheetId="12">#REF!</definedName>
    <definedName name="_6276Excel_BuiltIn_Print_Titles_46_12" localSheetId="15">#REF!</definedName>
    <definedName name="_6276Excel_BuiltIn_Print_Titles_46_12" localSheetId="18">#REF!</definedName>
    <definedName name="_6276Excel_BuiltIn_Print_Titles_46_12" localSheetId="20">#REF!</definedName>
    <definedName name="_6276Excel_BuiltIn_Print_Titles_46_12">#REF!</definedName>
    <definedName name="_6277Excel_BuiltIn_Print_Titles_46_13" localSheetId="12">#REF!</definedName>
    <definedName name="_6277Excel_BuiltIn_Print_Titles_46_13" localSheetId="15">#REF!</definedName>
    <definedName name="_6277Excel_BuiltIn_Print_Titles_46_13" localSheetId="18">#REF!</definedName>
    <definedName name="_6277Excel_BuiltIn_Print_Titles_46_13" localSheetId="20">#REF!</definedName>
    <definedName name="_6277Excel_BuiltIn_Print_Titles_46_13">#REF!</definedName>
    <definedName name="_6278Excel_BuiltIn_Print_Titles_46_14" localSheetId="12">#REF!</definedName>
    <definedName name="_6278Excel_BuiltIn_Print_Titles_46_14" localSheetId="15">#REF!</definedName>
    <definedName name="_6278Excel_BuiltIn_Print_Titles_46_14" localSheetId="18">#REF!</definedName>
    <definedName name="_6278Excel_BuiltIn_Print_Titles_46_14" localSheetId="20">#REF!</definedName>
    <definedName name="_6278Excel_BuiltIn_Print_Titles_46_14">#REF!</definedName>
    <definedName name="_6279Excel_BuiltIn_Print_Titles_46_15" localSheetId="12">#REF!</definedName>
    <definedName name="_6279Excel_BuiltIn_Print_Titles_46_15" localSheetId="15">#REF!</definedName>
    <definedName name="_6279Excel_BuiltIn_Print_Titles_46_15" localSheetId="18">#REF!</definedName>
    <definedName name="_6279Excel_BuiltIn_Print_Titles_46_15" localSheetId="20">#REF!</definedName>
    <definedName name="_6279Excel_BuiltIn_Print_Titles_46_15">#REF!</definedName>
    <definedName name="_6280Excel_BuiltIn_Print_Titles_46_16" localSheetId="12">#REF!</definedName>
    <definedName name="_6280Excel_BuiltIn_Print_Titles_46_16" localSheetId="15">#REF!</definedName>
    <definedName name="_6280Excel_BuiltIn_Print_Titles_46_16" localSheetId="18">#REF!</definedName>
    <definedName name="_6280Excel_BuiltIn_Print_Titles_46_16" localSheetId="20">#REF!</definedName>
    <definedName name="_6280Excel_BuiltIn_Print_Titles_46_16">#REF!</definedName>
    <definedName name="_6281Excel_BuiltIn_Print_Titles_46_17" localSheetId="12">#REF!</definedName>
    <definedName name="_6281Excel_BuiltIn_Print_Titles_46_17" localSheetId="15">#REF!</definedName>
    <definedName name="_6281Excel_BuiltIn_Print_Titles_46_17" localSheetId="18">#REF!</definedName>
    <definedName name="_6281Excel_BuiltIn_Print_Titles_46_17" localSheetId="20">#REF!</definedName>
    <definedName name="_6281Excel_BuiltIn_Print_Titles_46_17">#REF!</definedName>
    <definedName name="_6282Excel_BuiltIn_Print_Titles_46_18" localSheetId="12">#REF!</definedName>
    <definedName name="_6282Excel_BuiltIn_Print_Titles_46_18" localSheetId="15">#REF!</definedName>
    <definedName name="_6282Excel_BuiltIn_Print_Titles_46_18" localSheetId="18">#REF!</definedName>
    <definedName name="_6282Excel_BuiltIn_Print_Titles_46_18" localSheetId="20">#REF!</definedName>
    <definedName name="_6282Excel_BuiltIn_Print_Titles_46_18">#REF!</definedName>
    <definedName name="_6283Excel_BuiltIn_Print_Titles_46_19" localSheetId="12">#REF!</definedName>
    <definedName name="_6283Excel_BuiltIn_Print_Titles_46_19" localSheetId="15">#REF!</definedName>
    <definedName name="_6283Excel_BuiltIn_Print_Titles_46_19" localSheetId="18">#REF!</definedName>
    <definedName name="_6283Excel_BuiltIn_Print_Titles_46_19" localSheetId="20">#REF!</definedName>
    <definedName name="_6283Excel_BuiltIn_Print_Titles_46_19">#REF!</definedName>
    <definedName name="_6284Excel_BuiltIn_Print_Titles_46_2" localSheetId="12">#REF!</definedName>
    <definedName name="_6284Excel_BuiltIn_Print_Titles_46_2" localSheetId="15">#REF!</definedName>
    <definedName name="_6284Excel_BuiltIn_Print_Titles_46_2" localSheetId="18">#REF!</definedName>
    <definedName name="_6284Excel_BuiltIn_Print_Titles_46_2" localSheetId="20">#REF!</definedName>
    <definedName name="_6284Excel_BuiltIn_Print_Titles_46_2">#REF!</definedName>
    <definedName name="_6285Excel_BuiltIn_Print_Titles_46_20" localSheetId="12">#REF!</definedName>
    <definedName name="_6285Excel_BuiltIn_Print_Titles_46_20" localSheetId="15">#REF!</definedName>
    <definedName name="_6285Excel_BuiltIn_Print_Titles_46_20" localSheetId="18">#REF!</definedName>
    <definedName name="_6285Excel_BuiltIn_Print_Titles_46_20" localSheetId="20">#REF!</definedName>
    <definedName name="_6285Excel_BuiltIn_Print_Titles_46_20">#REF!</definedName>
    <definedName name="_6286Excel_BuiltIn_Print_Titles_46_21" localSheetId="12">#REF!</definedName>
    <definedName name="_6286Excel_BuiltIn_Print_Titles_46_21" localSheetId="15">#REF!</definedName>
    <definedName name="_6286Excel_BuiltIn_Print_Titles_46_21" localSheetId="18">#REF!</definedName>
    <definedName name="_6286Excel_BuiltIn_Print_Titles_46_21" localSheetId="20">#REF!</definedName>
    <definedName name="_6286Excel_BuiltIn_Print_Titles_46_21">#REF!</definedName>
    <definedName name="_6287Excel_BuiltIn_Print_Titles_46_22" localSheetId="12">#REF!</definedName>
    <definedName name="_6287Excel_BuiltIn_Print_Titles_46_22" localSheetId="15">#REF!</definedName>
    <definedName name="_6287Excel_BuiltIn_Print_Titles_46_22" localSheetId="18">#REF!</definedName>
    <definedName name="_6287Excel_BuiltIn_Print_Titles_46_22" localSheetId="20">#REF!</definedName>
    <definedName name="_6287Excel_BuiltIn_Print_Titles_46_22">#REF!</definedName>
    <definedName name="_6288Excel_BuiltIn_Print_Titles_46_23" localSheetId="12">#REF!</definedName>
    <definedName name="_6288Excel_BuiltIn_Print_Titles_46_23" localSheetId="15">#REF!</definedName>
    <definedName name="_6288Excel_BuiltIn_Print_Titles_46_23" localSheetId="18">#REF!</definedName>
    <definedName name="_6288Excel_BuiltIn_Print_Titles_46_23" localSheetId="20">#REF!</definedName>
    <definedName name="_6288Excel_BuiltIn_Print_Titles_46_23">#REF!</definedName>
    <definedName name="_6289Excel_BuiltIn_Print_Titles_46_24" localSheetId="12">#REF!</definedName>
    <definedName name="_6289Excel_BuiltIn_Print_Titles_46_24" localSheetId="15">#REF!</definedName>
    <definedName name="_6289Excel_BuiltIn_Print_Titles_46_24" localSheetId="18">#REF!</definedName>
    <definedName name="_6289Excel_BuiltIn_Print_Titles_46_24" localSheetId="20">#REF!</definedName>
    <definedName name="_6289Excel_BuiltIn_Print_Titles_46_24">#REF!</definedName>
    <definedName name="_6290Excel_BuiltIn_Print_Titles_46_25" localSheetId="12">#REF!</definedName>
    <definedName name="_6290Excel_BuiltIn_Print_Titles_46_25" localSheetId="15">#REF!</definedName>
    <definedName name="_6290Excel_BuiltIn_Print_Titles_46_25" localSheetId="18">#REF!</definedName>
    <definedName name="_6290Excel_BuiltIn_Print_Titles_46_25" localSheetId="20">#REF!</definedName>
    <definedName name="_6290Excel_BuiltIn_Print_Titles_46_25">#REF!</definedName>
    <definedName name="_6291Excel_BuiltIn_Print_Titles_46_26" localSheetId="12">#REF!</definedName>
    <definedName name="_6291Excel_BuiltIn_Print_Titles_46_26" localSheetId="15">#REF!</definedName>
    <definedName name="_6291Excel_BuiltIn_Print_Titles_46_26" localSheetId="18">#REF!</definedName>
    <definedName name="_6291Excel_BuiltIn_Print_Titles_46_26" localSheetId="20">#REF!</definedName>
    <definedName name="_6291Excel_BuiltIn_Print_Titles_46_26">#REF!</definedName>
    <definedName name="_6292Excel_BuiltIn_Print_Titles_46_27" localSheetId="12">#REF!</definedName>
    <definedName name="_6292Excel_BuiltIn_Print_Titles_46_27" localSheetId="15">#REF!</definedName>
    <definedName name="_6292Excel_BuiltIn_Print_Titles_46_27" localSheetId="18">#REF!</definedName>
    <definedName name="_6292Excel_BuiltIn_Print_Titles_46_27" localSheetId="20">#REF!</definedName>
    <definedName name="_6292Excel_BuiltIn_Print_Titles_46_27">#REF!</definedName>
    <definedName name="_6293Excel_BuiltIn_Print_Titles_46_28" localSheetId="12">#REF!</definedName>
    <definedName name="_6293Excel_BuiltIn_Print_Titles_46_28" localSheetId="15">#REF!</definedName>
    <definedName name="_6293Excel_BuiltIn_Print_Titles_46_28" localSheetId="18">#REF!</definedName>
    <definedName name="_6293Excel_BuiltIn_Print_Titles_46_28" localSheetId="20">#REF!</definedName>
    <definedName name="_6293Excel_BuiltIn_Print_Titles_46_28">#REF!</definedName>
    <definedName name="_6294Excel_BuiltIn_Print_Titles_46_29" localSheetId="12">#REF!</definedName>
    <definedName name="_6294Excel_BuiltIn_Print_Titles_46_29" localSheetId="15">#REF!</definedName>
    <definedName name="_6294Excel_BuiltIn_Print_Titles_46_29" localSheetId="18">#REF!</definedName>
    <definedName name="_6294Excel_BuiltIn_Print_Titles_46_29" localSheetId="20">#REF!</definedName>
    <definedName name="_6294Excel_BuiltIn_Print_Titles_46_29">#REF!</definedName>
    <definedName name="_6295Excel_BuiltIn_Print_Titles_46_3" localSheetId="12">#REF!</definedName>
    <definedName name="_6295Excel_BuiltIn_Print_Titles_46_3" localSheetId="15">#REF!</definedName>
    <definedName name="_6295Excel_BuiltIn_Print_Titles_46_3" localSheetId="18">#REF!</definedName>
    <definedName name="_6295Excel_BuiltIn_Print_Titles_46_3" localSheetId="20">#REF!</definedName>
    <definedName name="_6295Excel_BuiltIn_Print_Titles_46_3">#REF!</definedName>
    <definedName name="_6296Excel_BuiltIn_Print_Titles_46_30" localSheetId="12">#REF!</definedName>
    <definedName name="_6296Excel_BuiltIn_Print_Titles_46_30" localSheetId="15">#REF!</definedName>
    <definedName name="_6296Excel_BuiltIn_Print_Titles_46_30" localSheetId="18">#REF!</definedName>
    <definedName name="_6296Excel_BuiltIn_Print_Titles_46_30" localSheetId="20">#REF!</definedName>
    <definedName name="_6296Excel_BuiltIn_Print_Titles_46_30">#REF!</definedName>
    <definedName name="_6297Excel_BuiltIn_Print_Titles_46_31" localSheetId="12">#REF!</definedName>
    <definedName name="_6297Excel_BuiltIn_Print_Titles_46_31" localSheetId="15">#REF!</definedName>
    <definedName name="_6297Excel_BuiltIn_Print_Titles_46_31" localSheetId="18">#REF!</definedName>
    <definedName name="_6297Excel_BuiltIn_Print_Titles_46_31" localSheetId="20">#REF!</definedName>
    <definedName name="_6297Excel_BuiltIn_Print_Titles_46_31">#REF!</definedName>
    <definedName name="_6298Excel_BuiltIn_Print_Titles_46_32" localSheetId="12">#REF!</definedName>
    <definedName name="_6298Excel_BuiltIn_Print_Titles_46_32" localSheetId="15">#REF!</definedName>
    <definedName name="_6298Excel_BuiltIn_Print_Titles_46_32" localSheetId="18">#REF!</definedName>
    <definedName name="_6298Excel_BuiltIn_Print_Titles_46_32" localSheetId="20">#REF!</definedName>
    <definedName name="_6298Excel_BuiltIn_Print_Titles_46_32">#REF!</definedName>
    <definedName name="_6299Excel_BuiltIn_Print_Titles_46_33" localSheetId="12">#REF!</definedName>
    <definedName name="_6299Excel_BuiltIn_Print_Titles_46_33" localSheetId="15">#REF!</definedName>
    <definedName name="_6299Excel_BuiltIn_Print_Titles_46_33" localSheetId="18">#REF!</definedName>
    <definedName name="_6299Excel_BuiltIn_Print_Titles_46_33" localSheetId="20">#REF!</definedName>
    <definedName name="_6299Excel_BuiltIn_Print_Titles_46_33">#REF!</definedName>
    <definedName name="_6300Excel_BuiltIn_Print_Titles_46_34" localSheetId="12">#REF!</definedName>
    <definedName name="_6300Excel_BuiltIn_Print_Titles_46_34" localSheetId="15">#REF!</definedName>
    <definedName name="_6300Excel_BuiltIn_Print_Titles_46_34" localSheetId="18">#REF!</definedName>
    <definedName name="_6300Excel_BuiltIn_Print_Titles_46_34" localSheetId="20">#REF!</definedName>
    <definedName name="_6300Excel_BuiltIn_Print_Titles_46_34">#REF!</definedName>
    <definedName name="_6301Excel_BuiltIn_Print_Titles_46_35" localSheetId="12">#REF!</definedName>
    <definedName name="_6301Excel_BuiltIn_Print_Titles_46_35" localSheetId="15">#REF!</definedName>
    <definedName name="_6301Excel_BuiltIn_Print_Titles_46_35" localSheetId="18">#REF!</definedName>
    <definedName name="_6301Excel_BuiltIn_Print_Titles_46_35" localSheetId="20">#REF!</definedName>
    <definedName name="_6301Excel_BuiltIn_Print_Titles_46_35">#REF!</definedName>
    <definedName name="_6302Excel_BuiltIn_Print_Titles_46_36" localSheetId="12">#REF!</definedName>
    <definedName name="_6302Excel_BuiltIn_Print_Titles_46_36" localSheetId="15">#REF!</definedName>
    <definedName name="_6302Excel_BuiltIn_Print_Titles_46_36" localSheetId="18">#REF!</definedName>
    <definedName name="_6302Excel_BuiltIn_Print_Titles_46_36" localSheetId="20">#REF!</definedName>
    <definedName name="_6302Excel_BuiltIn_Print_Titles_46_36">#REF!</definedName>
    <definedName name="_6303Excel_BuiltIn_Print_Titles_46_37" localSheetId="12">#REF!</definedName>
    <definedName name="_6303Excel_BuiltIn_Print_Titles_46_37" localSheetId="15">#REF!</definedName>
    <definedName name="_6303Excel_BuiltIn_Print_Titles_46_37" localSheetId="18">#REF!</definedName>
    <definedName name="_6303Excel_BuiltIn_Print_Titles_46_37" localSheetId="20">#REF!</definedName>
    <definedName name="_6303Excel_BuiltIn_Print_Titles_46_37">#REF!</definedName>
    <definedName name="_6304Excel_BuiltIn_Print_Titles_46_38" localSheetId="12">#REF!</definedName>
    <definedName name="_6304Excel_BuiltIn_Print_Titles_46_38" localSheetId="15">#REF!</definedName>
    <definedName name="_6304Excel_BuiltIn_Print_Titles_46_38" localSheetId="18">#REF!</definedName>
    <definedName name="_6304Excel_BuiltIn_Print_Titles_46_38" localSheetId="20">#REF!</definedName>
    <definedName name="_6304Excel_BuiltIn_Print_Titles_46_38">#REF!</definedName>
    <definedName name="_6305Excel_BuiltIn_Print_Titles_46_39" localSheetId="12">#REF!</definedName>
    <definedName name="_6305Excel_BuiltIn_Print_Titles_46_39" localSheetId="15">#REF!</definedName>
    <definedName name="_6305Excel_BuiltIn_Print_Titles_46_39" localSheetId="18">#REF!</definedName>
    <definedName name="_6305Excel_BuiltIn_Print_Titles_46_39" localSheetId="20">#REF!</definedName>
    <definedName name="_6305Excel_BuiltIn_Print_Titles_46_39">#REF!</definedName>
    <definedName name="_6306Excel_BuiltIn_Print_Titles_46_4" localSheetId="12">#REF!</definedName>
    <definedName name="_6306Excel_BuiltIn_Print_Titles_46_4" localSheetId="15">#REF!</definedName>
    <definedName name="_6306Excel_BuiltIn_Print_Titles_46_4" localSheetId="18">#REF!</definedName>
    <definedName name="_6306Excel_BuiltIn_Print_Titles_46_4" localSheetId="20">#REF!</definedName>
    <definedName name="_6306Excel_BuiltIn_Print_Titles_46_4">#REF!</definedName>
    <definedName name="_6307Excel_BuiltIn_Print_Titles_46_40" localSheetId="12">#REF!</definedName>
    <definedName name="_6307Excel_BuiltIn_Print_Titles_46_40" localSheetId="15">#REF!</definedName>
    <definedName name="_6307Excel_BuiltIn_Print_Titles_46_40" localSheetId="18">#REF!</definedName>
    <definedName name="_6307Excel_BuiltIn_Print_Titles_46_40" localSheetId="20">#REF!</definedName>
    <definedName name="_6307Excel_BuiltIn_Print_Titles_46_40">#REF!</definedName>
    <definedName name="_6308Excel_BuiltIn_Print_Titles_46_41" localSheetId="12">#REF!</definedName>
    <definedName name="_6308Excel_BuiltIn_Print_Titles_46_41" localSheetId="15">#REF!</definedName>
    <definedName name="_6308Excel_BuiltIn_Print_Titles_46_41" localSheetId="18">#REF!</definedName>
    <definedName name="_6308Excel_BuiltIn_Print_Titles_46_41" localSheetId="20">#REF!</definedName>
    <definedName name="_6308Excel_BuiltIn_Print_Titles_46_41">#REF!</definedName>
    <definedName name="_6309Excel_BuiltIn_Print_Titles_46_42" localSheetId="12">#REF!</definedName>
    <definedName name="_6309Excel_BuiltIn_Print_Titles_46_42" localSheetId="15">#REF!</definedName>
    <definedName name="_6309Excel_BuiltIn_Print_Titles_46_42" localSheetId="18">#REF!</definedName>
    <definedName name="_6309Excel_BuiltIn_Print_Titles_46_42" localSheetId="20">#REF!</definedName>
    <definedName name="_6309Excel_BuiltIn_Print_Titles_46_42">#REF!</definedName>
    <definedName name="_6310Excel_BuiltIn_Print_Titles_46_43" localSheetId="12">#REF!</definedName>
    <definedName name="_6310Excel_BuiltIn_Print_Titles_46_43" localSheetId="15">#REF!</definedName>
    <definedName name="_6310Excel_BuiltIn_Print_Titles_46_43" localSheetId="18">#REF!</definedName>
    <definedName name="_6310Excel_BuiltIn_Print_Titles_46_43" localSheetId="20">#REF!</definedName>
    <definedName name="_6310Excel_BuiltIn_Print_Titles_46_43">#REF!</definedName>
    <definedName name="_6311Excel_BuiltIn_Print_Titles_46_44" localSheetId="12">#REF!</definedName>
    <definedName name="_6311Excel_BuiltIn_Print_Titles_46_44" localSheetId="15">#REF!</definedName>
    <definedName name="_6311Excel_BuiltIn_Print_Titles_46_44" localSheetId="18">#REF!</definedName>
    <definedName name="_6311Excel_BuiltIn_Print_Titles_46_44" localSheetId="20">#REF!</definedName>
    <definedName name="_6311Excel_BuiltIn_Print_Titles_46_44">#REF!</definedName>
    <definedName name="_6312Excel_BuiltIn_Print_Titles_46_45" localSheetId="12">#REF!</definedName>
    <definedName name="_6312Excel_BuiltIn_Print_Titles_46_45" localSheetId="15">#REF!</definedName>
    <definedName name="_6312Excel_BuiltIn_Print_Titles_46_45" localSheetId="18">#REF!</definedName>
    <definedName name="_6312Excel_BuiltIn_Print_Titles_46_45" localSheetId="20">#REF!</definedName>
    <definedName name="_6312Excel_BuiltIn_Print_Titles_46_45">#REF!</definedName>
    <definedName name="_6313Excel_BuiltIn_Print_Titles_46_46" localSheetId="12">#REF!</definedName>
    <definedName name="_6313Excel_BuiltIn_Print_Titles_46_46" localSheetId="15">#REF!</definedName>
    <definedName name="_6313Excel_BuiltIn_Print_Titles_46_46" localSheetId="18">#REF!</definedName>
    <definedName name="_6313Excel_BuiltIn_Print_Titles_46_46" localSheetId="20">#REF!</definedName>
    <definedName name="_6313Excel_BuiltIn_Print_Titles_46_46">#REF!</definedName>
    <definedName name="_6314Excel_BuiltIn_Print_Titles_46_47" localSheetId="12">#REF!</definedName>
    <definedName name="_6314Excel_BuiltIn_Print_Titles_46_47" localSheetId="15">#REF!</definedName>
    <definedName name="_6314Excel_BuiltIn_Print_Titles_46_47" localSheetId="18">#REF!</definedName>
    <definedName name="_6314Excel_BuiltIn_Print_Titles_46_47" localSheetId="20">#REF!</definedName>
    <definedName name="_6314Excel_BuiltIn_Print_Titles_46_47">#REF!</definedName>
    <definedName name="_6315Excel_BuiltIn_Print_Titles_46_48" localSheetId="12">#REF!</definedName>
    <definedName name="_6315Excel_BuiltIn_Print_Titles_46_48" localSheetId="15">#REF!</definedName>
    <definedName name="_6315Excel_BuiltIn_Print_Titles_46_48" localSheetId="18">#REF!</definedName>
    <definedName name="_6315Excel_BuiltIn_Print_Titles_46_48" localSheetId="20">#REF!</definedName>
    <definedName name="_6315Excel_BuiltIn_Print_Titles_46_48">#REF!</definedName>
    <definedName name="_6316Excel_BuiltIn_Print_Titles_46_49" localSheetId="12">#REF!</definedName>
    <definedName name="_6316Excel_BuiltIn_Print_Titles_46_49" localSheetId="15">#REF!</definedName>
    <definedName name="_6316Excel_BuiltIn_Print_Titles_46_49" localSheetId="18">#REF!</definedName>
    <definedName name="_6316Excel_BuiltIn_Print_Titles_46_49" localSheetId="20">#REF!</definedName>
    <definedName name="_6316Excel_BuiltIn_Print_Titles_46_49">#REF!</definedName>
    <definedName name="_6317Excel_BuiltIn_Print_Titles_46_5" localSheetId="12">#REF!</definedName>
    <definedName name="_6317Excel_BuiltIn_Print_Titles_46_5" localSheetId="15">#REF!</definedName>
    <definedName name="_6317Excel_BuiltIn_Print_Titles_46_5" localSheetId="18">#REF!</definedName>
    <definedName name="_6317Excel_BuiltIn_Print_Titles_46_5" localSheetId="20">#REF!</definedName>
    <definedName name="_6317Excel_BuiltIn_Print_Titles_46_5">#REF!</definedName>
    <definedName name="_6318Excel_BuiltIn_Print_Titles_46_50" localSheetId="12">#REF!</definedName>
    <definedName name="_6318Excel_BuiltIn_Print_Titles_46_50" localSheetId="15">#REF!</definedName>
    <definedName name="_6318Excel_BuiltIn_Print_Titles_46_50" localSheetId="18">#REF!</definedName>
    <definedName name="_6318Excel_BuiltIn_Print_Titles_46_50" localSheetId="20">#REF!</definedName>
    <definedName name="_6318Excel_BuiltIn_Print_Titles_46_50">#REF!</definedName>
    <definedName name="_6319Excel_BuiltIn_Print_Titles_46_51" localSheetId="12">#REF!</definedName>
    <definedName name="_6319Excel_BuiltIn_Print_Titles_46_51" localSheetId="15">#REF!</definedName>
    <definedName name="_6319Excel_BuiltIn_Print_Titles_46_51" localSheetId="18">#REF!</definedName>
    <definedName name="_6319Excel_BuiltIn_Print_Titles_46_51" localSheetId="20">#REF!</definedName>
    <definedName name="_6319Excel_BuiltIn_Print_Titles_46_51">#REF!</definedName>
    <definedName name="_6320Excel_BuiltIn_Print_Titles_46_52" localSheetId="12">#REF!</definedName>
    <definedName name="_6320Excel_BuiltIn_Print_Titles_46_52" localSheetId="15">#REF!</definedName>
    <definedName name="_6320Excel_BuiltIn_Print_Titles_46_52" localSheetId="18">#REF!</definedName>
    <definedName name="_6320Excel_BuiltIn_Print_Titles_46_52" localSheetId="20">#REF!</definedName>
    <definedName name="_6320Excel_BuiltIn_Print_Titles_46_52">#REF!</definedName>
    <definedName name="_6321Excel_BuiltIn_Print_Titles_46_53" localSheetId="12">#REF!</definedName>
    <definedName name="_6321Excel_BuiltIn_Print_Titles_46_53" localSheetId="15">#REF!</definedName>
    <definedName name="_6321Excel_BuiltIn_Print_Titles_46_53" localSheetId="18">#REF!</definedName>
    <definedName name="_6321Excel_BuiltIn_Print_Titles_46_53" localSheetId="20">#REF!</definedName>
    <definedName name="_6321Excel_BuiltIn_Print_Titles_46_53">#REF!</definedName>
    <definedName name="_6322Excel_BuiltIn_Print_Titles_46_54" localSheetId="12">#REF!</definedName>
    <definedName name="_6322Excel_BuiltIn_Print_Titles_46_54" localSheetId="15">#REF!</definedName>
    <definedName name="_6322Excel_BuiltIn_Print_Titles_46_54" localSheetId="18">#REF!</definedName>
    <definedName name="_6322Excel_BuiltIn_Print_Titles_46_54" localSheetId="20">#REF!</definedName>
    <definedName name="_6322Excel_BuiltIn_Print_Titles_46_54">#REF!</definedName>
    <definedName name="_6323Excel_BuiltIn_Print_Titles_46_55" localSheetId="12">#REF!</definedName>
    <definedName name="_6323Excel_BuiltIn_Print_Titles_46_55" localSheetId="15">#REF!</definedName>
    <definedName name="_6323Excel_BuiltIn_Print_Titles_46_55" localSheetId="18">#REF!</definedName>
    <definedName name="_6323Excel_BuiltIn_Print_Titles_46_55" localSheetId="20">#REF!</definedName>
    <definedName name="_6323Excel_BuiltIn_Print_Titles_46_55">#REF!</definedName>
    <definedName name="_6324Excel_BuiltIn_Print_Titles_46_56" localSheetId="12">#REF!</definedName>
    <definedName name="_6324Excel_BuiltIn_Print_Titles_46_56" localSheetId="15">#REF!</definedName>
    <definedName name="_6324Excel_BuiltIn_Print_Titles_46_56" localSheetId="18">#REF!</definedName>
    <definedName name="_6324Excel_BuiltIn_Print_Titles_46_56" localSheetId="20">#REF!</definedName>
    <definedName name="_6324Excel_BuiltIn_Print_Titles_46_56">#REF!</definedName>
    <definedName name="_6325Excel_BuiltIn_Print_Titles_46_57" localSheetId="12">#REF!</definedName>
    <definedName name="_6325Excel_BuiltIn_Print_Titles_46_57" localSheetId="15">#REF!</definedName>
    <definedName name="_6325Excel_BuiltIn_Print_Titles_46_57" localSheetId="18">#REF!</definedName>
    <definedName name="_6325Excel_BuiltIn_Print_Titles_46_57" localSheetId="20">#REF!</definedName>
    <definedName name="_6325Excel_BuiltIn_Print_Titles_46_57">#REF!</definedName>
    <definedName name="_6326Excel_BuiltIn_Print_Titles_46_58" localSheetId="12">#REF!</definedName>
    <definedName name="_6326Excel_BuiltIn_Print_Titles_46_58" localSheetId="15">#REF!</definedName>
    <definedName name="_6326Excel_BuiltIn_Print_Titles_46_58" localSheetId="18">#REF!</definedName>
    <definedName name="_6326Excel_BuiltIn_Print_Titles_46_58" localSheetId="20">#REF!</definedName>
    <definedName name="_6326Excel_BuiltIn_Print_Titles_46_58">#REF!</definedName>
    <definedName name="_6327Excel_BuiltIn_Print_Titles_46_59" localSheetId="12">#REF!</definedName>
    <definedName name="_6327Excel_BuiltIn_Print_Titles_46_59" localSheetId="15">#REF!</definedName>
    <definedName name="_6327Excel_BuiltIn_Print_Titles_46_59" localSheetId="18">#REF!</definedName>
    <definedName name="_6327Excel_BuiltIn_Print_Titles_46_59" localSheetId="20">#REF!</definedName>
    <definedName name="_6327Excel_BuiltIn_Print_Titles_46_59">#REF!</definedName>
    <definedName name="_6328Excel_BuiltIn_Print_Titles_46_6" localSheetId="12">#REF!</definedName>
    <definedName name="_6328Excel_BuiltIn_Print_Titles_46_6" localSheetId="15">#REF!</definedName>
    <definedName name="_6328Excel_BuiltIn_Print_Titles_46_6" localSheetId="18">#REF!</definedName>
    <definedName name="_6328Excel_BuiltIn_Print_Titles_46_6" localSheetId="20">#REF!</definedName>
    <definedName name="_6328Excel_BuiltIn_Print_Titles_46_6">#REF!</definedName>
    <definedName name="_6329Excel_BuiltIn_Print_Titles_46_60" localSheetId="12">#REF!</definedName>
    <definedName name="_6329Excel_BuiltIn_Print_Titles_46_60" localSheetId="15">#REF!</definedName>
    <definedName name="_6329Excel_BuiltIn_Print_Titles_46_60" localSheetId="18">#REF!</definedName>
    <definedName name="_6329Excel_BuiltIn_Print_Titles_46_60" localSheetId="20">#REF!</definedName>
    <definedName name="_6329Excel_BuiltIn_Print_Titles_46_60">#REF!</definedName>
    <definedName name="_6330Excel_BuiltIn_Print_Titles_46_7" localSheetId="12">#REF!</definedName>
    <definedName name="_6330Excel_BuiltIn_Print_Titles_46_7" localSheetId="15">#REF!</definedName>
    <definedName name="_6330Excel_BuiltIn_Print_Titles_46_7" localSheetId="18">#REF!</definedName>
    <definedName name="_6330Excel_BuiltIn_Print_Titles_46_7" localSheetId="20">#REF!</definedName>
    <definedName name="_6330Excel_BuiltIn_Print_Titles_46_7">#REF!</definedName>
    <definedName name="_6331Excel_BuiltIn_Print_Titles_46_8" localSheetId="12">#REF!</definedName>
    <definedName name="_6331Excel_BuiltIn_Print_Titles_46_8" localSheetId="15">#REF!</definedName>
    <definedName name="_6331Excel_BuiltIn_Print_Titles_46_8" localSheetId="18">#REF!</definedName>
    <definedName name="_6331Excel_BuiltIn_Print_Titles_46_8" localSheetId="20">#REF!</definedName>
    <definedName name="_6331Excel_BuiltIn_Print_Titles_46_8">#REF!</definedName>
    <definedName name="_6332Excel_BuiltIn_Print_Titles_46_9" localSheetId="12">#REF!</definedName>
    <definedName name="_6332Excel_BuiltIn_Print_Titles_46_9" localSheetId="15">#REF!</definedName>
    <definedName name="_6332Excel_BuiltIn_Print_Titles_46_9" localSheetId="18">#REF!</definedName>
    <definedName name="_6332Excel_BuiltIn_Print_Titles_46_9" localSheetId="20">#REF!</definedName>
    <definedName name="_6332Excel_BuiltIn_Print_Titles_46_9">#REF!</definedName>
    <definedName name="_6333Excel_BuiltIn_Print_Titles_47_1" localSheetId="12">#REF!</definedName>
    <definedName name="_6333Excel_BuiltIn_Print_Titles_47_1" localSheetId="15">#REF!</definedName>
    <definedName name="_6333Excel_BuiltIn_Print_Titles_47_1" localSheetId="18">#REF!</definedName>
    <definedName name="_6333Excel_BuiltIn_Print_Titles_47_1" localSheetId="20">#REF!</definedName>
    <definedName name="_6333Excel_BuiltIn_Print_Titles_47_1">#REF!</definedName>
    <definedName name="_6334Excel_BuiltIn_Print_Titles_47_10" localSheetId="12">#REF!</definedName>
    <definedName name="_6334Excel_BuiltIn_Print_Titles_47_10" localSheetId="15">#REF!</definedName>
    <definedName name="_6334Excel_BuiltIn_Print_Titles_47_10" localSheetId="18">#REF!</definedName>
    <definedName name="_6334Excel_BuiltIn_Print_Titles_47_10" localSheetId="20">#REF!</definedName>
    <definedName name="_6334Excel_BuiltIn_Print_Titles_47_10">#REF!</definedName>
    <definedName name="_6335Excel_BuiltIn_Print_Titles_47_11" localSheetId="12">#REF!</definedName>
    <definedName name="_6335Excel_BuiltIn_Print_Titles_47_11" localSheetId="15">#REF!</definedName>
    <definedName name="_6335Excel_BuiltIn_Print_Titles_47_11" localSheetId="18">#REF!</definedName>
    <definedName name="_6335Excel_BuiltIn_Print_Titles_47_11" localSheetId="20">#REF!</definedName>
    <definedName name="_6335Excel_BuiltIn_Print_Titles_47_11">#REF!</definedName>
    <definedName name="_6336Excel_BuiltIn_Print_Titles_47_12" localSheetId="12">#REF!</definedName>
    <definedName name="_6336Excel_BuiltIn_Print_Titles_47_12" localSheetId="15">#REF!</definedName>
    <definedName name="_6336Excel_BuiltIn_Print_Titles_47_12" localSheetId="18">#REF!</definedName>
    <definedName name="_6336Excel_BuiltIn_Print_Titles_47_12" localSheetId="20">#REF!</definedName>
    <definedName name="_6336Excel_BuiltIn_Print_Titles_47_12">#REF!</definedName>
    <definedName name="_6337Excel_BuiltIn_Print_Titles_47_13" localSheetId="12">#REF!</definedName>
    <definedName name="_6337Excel_BuiltIn_Print_Titles_47_13" localSheetId="15">#REF!</definedName>
    <definedName name="_6337Excel_BuiltIn_Print_Titles_47_13" localSheetId="18">#REF!</definedName>
    <definedName name="_6337Excel_BuiltIn_Print_Titles_47_13" localSheetId="20">#REF!</definedName>
    <definedName name="_6337Excel_BuiltIn_Print_Titles_47_13">#REF!</definedName>
    <definedName name="_6338Excel_BuiltIn_Print_Titles_47_14" localSheetId="12">#REF!</definedName>
    <definedName name="_6338Excel_BuiltIn_Print_Titles_47_14" localSheetId="15">#REF!</definedName>
    <definedName name="_6338Excel_BuiltIn_Print_Titles_47_14" localSheetId="18">#REF!</definedName>
    <definedName name="_6338Excel_BuiltIn_Print_Titles_47_14" localSheetId="20">#REF!</definedName>
    <definedName name="_6338Excel_BuiltIn_Print_Titles_47_14">#REF!</definedName>
    <definedName name="_6339Excel_BuiltIn_Print_Titles_47_15" localSheetId="12">#REF!</definedName>
    <definedName name="_6339Excel_BuiltIn_Print_Titles_47_15" localSheetId="15">#REF!</definedName>
    <definedName name="_6339Excel_BuiltIn_Print_Titles_47_15" localSheetId="18">#REF!</definedName>
    <definedName name="_6339Excel_BuiltIn_Print_Titles_47_15" localSheetId="20">#REF!</definedName>
    <definedName name="_6339Excel_BuiltIn_Print_Titles_47_15">#REF!</definedName>
    <definedName name="_6340Excel_BuiltIn_Print_Titles_47_16" localSheetId="12">#REF!</definedName>
    <definedName name="_6340Excel_BuiltIn_Print_Titles_47_16" localSheetId="15">#REF!</definedName>
    <definedName name="_6340Excel_BuiltIn_Print_Titles_47_16" localSheetId="18">#REF!</definedName>
    <definedName name="_6340Excel_BuiltIn_Print_Titles_47_16" localSheetId="20">#REF!</definedName>
    <definedName name="_6340Excel_BuiltIn_Print_Titles_47_16">#REF!</definedName>
    <definedName name="_6341Excel_BuiltIn_Print_Titles_47_17" localSheetId="12">#REF!</definedName>
    <definedName name="_6341Excel_BuiltIn_Print_Titles_47_17" localSheetId="15">#REF!</definedName>
    <definedName name="_6341Excel_BuiltIn_Print_Titles_47_17" localSheetId="18">#REF!</definedName>
    <definedName name="_6341Excel_BuiltIn_Print_Titles_47_17" localSheetId="20">#REF!</definedName>
    <definedName name="_6341Excel_BuiltIn_Print_Titles_47_17">#REF!</definedName>
    <definedName name="_6342Excel_BuiltIn_Print_Titles_47_18" localSheetId="12">#REF!</definedName>
    <definedName name="_6342Excel_BuiltIn_Print_Titles_47_18" localSheetId="15">#REF!</definedName>
    <definedName name="_6342Excel_BuiltIn_Print_Titles_47_18" localSheetId="18">#REF!</definedName>
    <definedName name="_6342Excel_BuiltIn_Print_Titles_47_18" localSheetId="20">#REF!</definedName>
    <definedName name="_6342Excel_BuiltIn_Print_Titles_47_18">#REF!</definedName>
    <definedName name="_6343Excel_BuiltIn_Print_Titles_47_19" localSheetId="12">#REF!</definedName>
    <definedName name="_6343Excel_BuiltIn_Print_Titles_47_19" localSheetId="15">#REF!</definedName>
    <definedName name="_6343Excel_BuiltIn_Print_Titles_47_19" localSheetId="18">#REF!</definedName>
    <definedName name="_6343Excel_BuiltIn_Print_Titles_47_19" localSheetId="20">#REF!</definedName>
    <definedName name="_6343Excel_BuiltIn_Print_Titles_47_19">#REF!</definedName>
    <definedName name="_6344Excel_BuiltIn_Print_Titles_47_2" localSheetId="12">#REF!</definedName>
    <definedName name="_6344Excel_BuiltIn_Print_Titles_47_2" localSheetId="15">#REF!</definedName>
    <definedName name="_6344Excel_BuiltIn_Print_Titles_47_2" localSheetId="18">#REF!</definedName>
    <definedName name="_6344Excel_BuiltIn_Print_Titles_47_2" localSheetId="20">#REF!</definedName>
    <definedName name="_6344Excel_BuiltIn_Print_Titles_47_2">#REF!</definedName>
    <definedName name="_6345Excel_BuiltIn_Print_Titles_47_20" localSheetId="12">#REF!</definedName>
    <definedName name="_6345Excel_BuiltIn_Print_Titles_47_20" localSheetId="15">#REF!</definedName>
    <definedName name="_6345Excel_BuiltIn_Print_Titles_47_20" localSheetId="18">#REF!</definedName>
    <definedName name="_6345Excel_BuiltIn_Print_Titles_47_20" localSheetId="20">#REF!</definedName>
    <definedName name="_6345Excel_BuiltIn_Print_Titles_47_20">#REF!</definedName>
    <definedName name="_6346Excel_BuiltIn_Print_Titles_47_21" localSheetId="12">#REF!</definedName>
    <definedName name="_6346Excel_BuiltIn_Print_Titles_47_21" localSheetId="15">#REF!</definedName>
    <definedName name="_6346Excel_BuiltIn_Print_Titles_47_21" localSheetId="18">#REF!</definedName>
    <definedName name="_6346Excel_BuiltIn_Print_Titles_47_21" localSheetId="20">#REF!</definedName>
    <definedName name="_6346Excel_BuiltIn_Print_Titles_47_21">#REF!</definedName>
    <definedName name="_6347Excel_BuiltIn_Print_Titles_47_22" localSheetId="12">#REF!</definedName>
    <definedName name="_6347Excel_BuiltIn_Print_Titles_47_22" localSheetId="15">#REF!</definedName>
    <definedName name="_6347Excel_BuiltIn_Print_Titles_47_22" localSheetId="18">#REF!</definedName>
    <definedName name="_6347Excel_BuiltIn_Print_Titles_47_22" localSheetId="20">#REF!</definedName>
    <definedName name="_6347Excel_BuiltIn_Print_Titles_47_22">#REF!</definedName>
    <definedName name="_6348Excel_BuiltIn_Print_Titles_47_23" localSheetId="12">#REF!</definedName>
    <definedName name="_6348Excel_BuiltIn_Print_Titles_47_23" localSheetId="15">#REF!</definedName>
    <definedName name="_6348Excel_BuiltIn_Print_Titles_47_23" localSheetId="18">#REF!</definedName>
    <definedName name="_6348Excel_BuiltIn_Print_Titles_47_23" localSheetId="20">#REF!</definedName>
    <definedName name="_6348Excel_BuiltIn_Print_Titles_47_23">#REF!</definedName>
    <definedName name="_6349Excel_BuiltIn_Print_Titles_47_24" localSheetId="12">#REF!</definedName>
    <definedName name="_6349Excel_BuiltIn_Print_Titles_47_24" localSheetId="15">#REF!</definedName>
    <definedName name="_6349Excel_BuiltIn_Print_Titles_47_24" localSheetId="18">#REF!</definedName>
    <definedName name="_6349Excel_BuiltIn_Print_Titles_47_24" localSheetId="20">#REF!</definedName>
    <definedName name="_6349Excel_BuiltIn_Print_Titles_47_24">#REF!</definedName>
    <definedName name="_6350Excel_BuiltIn_Print_Titles_47_25" localSheetId="12">#REF!</definedName>
    <definedName name="_6350Excel_BuiltIn_Print_Titles_47_25" localSheetId="15">#REF!</definedName>
    <definedName name="_6350Excel_BuiltIn_Print_Titles_47_25" localSheetId="18">#REF!</definedName>
    <definedName name="_6350Excel_BuiltIn_Print_Titles_47_25" localSheetId="20">#REF!</definedName>
    <definedName name="_6350Excel_BuiltIn_Print_Titles_47_25">#REF!</definedName>
    <definedName name="_6351Excel_BuiltIn_Print_Titles_47_26" localSheetId="12">#REF!</definedName>
    <definedName name="_6351Excel_BuiltIn_Print_Titles_47_26" localSheetId="15">#REF!</definedName>
    <definedName name="_6351Excel_BuiltIn_Print_Titles_47_26" localSheetId="18">#REF!</definedName>
    <definedName name="_6351Excel_BuiltIn_Print_Titles_47_26" localSheetId="20">#REF!</definedName>
    <definedName name="_6351Excel_BuiltIn_Print_Titles_47_26">#REF!</definedName>
    <definedName name="_6352Excel_BuiltIn_Print_Titles_47_27" localSheetId="12">#REF!</definedName>
    <definedName name="_6352Excel_BuiltIn_Print_Titles_47_27" localSheetId="15">#REF!</definedName>
    <definedName name="_6352Excel_BuiltIn_Print_Titles_47_27" localSheetId="18">#REF!</definedName>
    <definedName name="_6352Excel_BuiltIn_Print_Titles_47_27" localSheetId="20">#REF!</definedName>
    <definedName name="_6352Excel_BuiltIn_Print_Titles_47_27">#REF!</definedName>
    <definedName name="_6353Excel_BuiltIn_Print_Titles_47_28" localSheetId="12">#REF!</definedName>
    <definedName name="_6353Excel_BuiltIn_Print_Titles_47_28" localSheetId="15">#REF!</definedName>
    <definedName name="_6353Excel_BuiltIn_Print_Titles_47_28" localSheetId="18">#REF!</definedName>
    <definedName name="_6353Excel_BuiltIn_Print_Titles_47_28" localSheetId="20">#REF!</definedName>
    <definedName name="_6353Excel_BuiltIn_Print_Titles_47_28">#REF!</definedName>
    <definedName name="_6354Excel_BuiltIn_Print_Titles_47_29" localSheetId="12">#REF!</definedName>
    <definedName name="_6354Excel_BuiltIn_Print_Titles_47_29" localSheetId="15">#REF!</definedName>
    <definedName name="_6354Excel_BuiltIn_Print_Titles_47_29" localSheetId="18">#REF!</definedName>
    <definedName name="_6354Excel_BuiltIn_Print_Titles_47_29" localSheetId="20">#REF!</definedName>
    <definedName name="_6354Excel_BuiltIn_Print_Titles_47_29">#REF!</definedName>
    <definedName name="_6355Excel_BuiltIn_Print_Titles_47_3" localSheetId="12">#REF!</definedName>
    <definedName name="_6355Excel_BuiltIn_Print_Titles_47_3" localSheetId="15">#REF!</definedName>
    <definedName name="_6355Excel_BuiltIn_Print_Titles_47_3" localSheetId="18">#REF!</definedName>
    <definedName name="_6355Excel_BuiltIn_Print_Titles_47_3" localSheetId="20">#REF!</definedName>
    <definedName name="_6355Excel_BuiltIn_Print_Titles_47_3">#REF!</definedName>
    <definedName name="_6356Excel_BuiltIn_Print_Titles_47_30" localSheetId="12">#REF!</definedName>
    <definedName name="_6356Excel_BuiltIn_Print_Titles_47_30" localSheetId="15">#REF!</definedName>
    <definedName name="_6356Excel_BuiltIn_Print_Titles_47_30" localSheetId="18">#REF!</definedName>
    <definedName name="_6356Excel_BuiltIn_Print_Titles_47_30" localSheetId="20">#REF!</definedName>
    <definedName name="_6356Excel_BuiltIn_Print_Titles_47_30">#REF!</definedName>
    <definedName name="_6357Excel_BuiltIn_Print_Titles_47_31" localSheetId="12">#REF!</definedName>
    <definedName name="_6357Excel_BuiltIn_Print_Titles_47_31" localSheetId="15">#REF!</definedName>
    <definedName name="_6357Excel_BuiltIn_Print_Titles_47_31" localSheetId="18">#REF!</definedName>
    <definedName name="_6357Excel_BuiltIn_Print_Titles_47_31" localSheetId="20">#REF!</definedName>
    <definedName name="_6357Excel_BuiltIn_Print_Titles_47_31">#REF!</definedName>
    <definedName name="_6358Excel_BuiltIn_Print_Titles_47_32" localSheetId="12">#REF!</definedName>
    <definedName name="_6358Excel_BuiltIn_Print_Titles_47_32" localSheetId="15">#REF!</definedName>
    <definedName name="_6358Excel_BuiltIn_Print_Titles_47_32" localSheetId="18">#REF!</definedName>
    <definedName name="_6358Excel_BuiltIn_Print_Titles_47_32" localSheetId="20">#REF!</definedName>
    <definedName name="_6358Excel_BuiltIn_Print_Titles_47_32">#REF!</definedName>
    <definedName name="_6359Excel_BuiltIn_Print_Titles_47_33" localSheetId="12">#REF!</definedName>
    <definedName name="_6359Excel_BuiltIn_Print_Titles_47_33" localSheetId="15">#REF!</definedName>
    <definedName name="_6359Excel_BuiltIn_Print_Titles_47_33" localSheetId="18">#REF!</definedName>
    <definedName name="_6359Excel_BuiltIn_Print_Titles_47_33" localSheetId="20">#REF!</definedName>
    <definedName name="_6359Excel_BuiltIn_Print_Titles_47_33">#REF!</definedName>
    <definedName name="_6360Excel_BuiltIn_Print_Titles_47_34" localSheetId="12">#REF!</definedName>
    <definedName name="_6360Excel_BuiltIn_Print_Titles_47_34" localSheetId="15">#REF!</definedName>
    <definedName name="_6360Excel_BuiltIn_Print_Titles_47_34" localSheetId="18">#REF!</definedName>
    <definedName name="_6360Excel_BuiltIn_Print_Titles_47_34" localSheetId="20">#REF!</definedName>
    <definedName name="_6360Excel_BuiltIn_Print_Titles_47_34">#REF!</definedName>
    <definedName name="_6361Excel_BuiltIn_Print_Titles_47_35" localSheetId="12">#REF!</definedName>
    <definedName name="_6361Excel_BuiltIn_Print_Titles_47_35" localSheetId="15">#REF!</definedName>
    <definedName name="_6361Excel_BuiltIn_Print_Titles_47_35" localSheetId="18">#REF!</definedName>
    <definedName name="_6361Excel_BuiltIn_Print_Titles_47_35" localSheetId="20">#REF!</definedName>
    <definedName name="_6361Excel_BuiltIn_Print_Titles_47_35">#REF!</definedName>
    <definedName name="_6362Excel_BuiltIn_Print_Titles_47_36" localSheetId="12">#REF!</definedName>
    <definedName name="_6362Excel_BuiltIn_Print_Titles_47_36" localSheetId="15">#REF!</definedName>
    <definedName name="_6362Excel_BuiltIn_Print_Titles_47_36" localSheetId="18">#REF!</definedName>
    <definedName name="_6362Excel_BuiltIn_Print_Titles_47_36" localSheetId="20">#REF!</definedName>
    <definedName name="_6362Excel_BuiltIn_Print_Titles_47_36">#REF!</definedName>
    <definedName name="_6363Excel_BuiltIn_Print_Titles_47_37" localSheetId="12">#REF!</definedName>
    <definedName name="_6363Excel_BuiltIn_Print_Titles_47_37" localSheetId="15">#REF!</definedName>
    <definedName name="_6363Excel_BuiltIn_Print_Titles_47_37" localSheetId="18">#REF!</definedName>
    <definedName name="_6363Excel_BuiltIn_Print_Titles_47_37" localSheetId="20">#REF!</definedName>
    <definedName name="_6363Excel_BuiltIn_Print_Titles_47_37">#REF!</definedName>
    <definedName name="_6364Excel_BuiltIn_Print_Titles_47_38" localSheetId="12">#REF!</definedName>
    <definedName name="_6364Excel_BuiltIn_Print_Titles_47_38" localSheetId="15">#REF!</definedName>
    <definedName name="_6364Excel_BuiltIn_Print_Titles_47_38" localSheetId="18">#REF!</definedName>
    <definedName name="_6364Excel_BuiltIn_Print_Titles_47_38" localSheetId="20">#REF!</definedName>
    <definedName name="_6364Excel_BuiltIn_Print_Titles_47_38">#REF!</definedName>
    <definedName name="_6365Excel_BuiltIn_Print_Titles_47_39" localSheetId="12">#REF!</definedName>
    <definedName name="_6365Excel_BuiltIn_Print_Titles_47_39" localSheetId="15">#REF!</definedName>
    <definedName name="_6365Excel_BuiltIn_Print_Titles_47_39" localSheetId="18">#REF!</definedName>
    <definedName name="_6365Excel_BuiltIn_Print_Titles_47_39" localSheetId="20">#REF!</definedName>
    <definedName name="_6365Excel_BuiltIn_Print_Titles_47_39">#REF!</definedName>
    <definedName name="_6366Excel_BuiltIn_Print_Titles_47_4" localSheetId="12">#REF!</definedName>
    <definedName name="_6366Excel_BuiltIn_Print_Titles_47_4" localSheetId="15">#REF!</definedName>
    <definedName name="_6366Excel_BuiltIn_Print_Titles_47_4" localSheetId="18">#REF!</definedName>
    <definedName name="_6366Excel_BuiltIn_Print_Titles_47_4" localSheetId="20">#REF!</definedName>
    <definedName name="_6366Excel_BuiltIn_Print_Titles_47_4">#REF!</definedName>
    <definedName name="_6367Excel_BuiltIn_Print_Titles_47_40" localSheetId="12">#REF!</definedName>
    <definedName name="_6367Excel_BuiltIn_Print_Titles_47_40" localSheetId="15">#REF!</definedName>
    <definedName name="_6367Excel_BuiltIn_Print_Titles_47_40" localSheetId="18">#REF!</definedName>
    <definedName name="_6367Excel_BuiltIn_Print_Titles_47_40" localSheetId="20">#REF!</definedName>
    <definedName name="_6367Excel_BuiltIn_Print_Titles_47_40">#REF!</definedName>
    <definedName name="_6368Excel_BuiltIn_Print_Titles_47_41" localSheetId="12">#REF!</definedName>
    <definedName name="_6368Excel_BuiltIn_Print_Titles_47_41" localSheetId="15">#REF!</definedName>
    <definedName name="_6368Excel_BuiltIn_Print_Titles_47_41" localSheetId="18">#REF!</definedName>
    <definedName name="_6368Excel_BuiltIn_Print_Titles_47_41" localSheetId="20">#REF!</definedName>
    <definedName name="_6368Excel_BuiltIn_Print_Titles_47_41">#REF!</definedName>
    <definedName name="_6369Excel_BuiltIn_Print_Titles_47_42" localSheetId="12">#REF!</definedName>
    <definedName name="_6369Excel_BuiltIn_Print_Titles_47_42" localSheetId="15">#REF!</definedName>
    <definedName name="_6369Excel_BuiltIn_Print_Titles_47_42" localSheetId="18">#REF!</definedName>
    <definedName name="_6369Excel_BuiltIn_Print_Titles_47_42" localSheetId="20">#REF!</definedName>
    <definedName name="_6369Excel_BuiltIn_Print_Titles_47_42">#REF!</definedName>
    <definedName name="_6370Excel_BuiltIn_Print_Titles_47_43" localSheetId="12">#REF!</definedName>
    <definedName name="_6370Excel_BuiltIn_Print_Titles_47_43" localSheetId="15">#REF!</definedName>
    <definedName name="_6370Excel_BuiltIn_Print_Titles_47_43" localSheetId="18">#REF!</definedName>
    <definedName name="_6370Excel_BuiltIn_Print_Titles_47_43" localSheetId="20">#REF!</definedName>
    <definedName name="_6370Excel_BuiltIn_Print_Titles_47_43">#REF!</definedName>
    <definedName name="_6371Excel_BuiltIn_Print_Titles_47_44" localSheetId="12">#REF!</definedName>
    <definedName name="_6371Excel_BuiltIn_Print_Titles_47_44" localSheetId="15">#REF!</definedName>
    <definedName name="_6371Excel_BuiltIn_Print_Titles_47_44" localSheetId="18">#REF!</definedName>
    <definedName name="_6371Excel_BuiltIn_Print_Titles_47_44" localSheetId="20">#REF!</definedName>
    <definedName name="_6371Excel_BuiltIn_Print_Titles_47_44">#REF!</definedName>
    <definedName name="_6372Excel_BuiltIn_Print_Titles_47_45" localSheetId="12">#REF!</definedName>
    <definedName name="_6372Excel_BuiltIn_Print_Titles_47_45" localSheetId="15">#REF!</definedName>
    <definedName name="_6372Excel_BuiltIn_Print_Titles_47_45" localSheetId="18">#REF!</definedName>
    <definedName name="_6372Excel_BuiltIn_Print_Titles_47_45" localSheetId="20">#REF!</definedName>
    <definedName name="_6372Excel_BuiltIn_Print_Titles_47_45">#REF!</definedName>
    <definedName name="_6373Excel_BuiltIn_Print_Titles_47_46" localSheetId="12">#REF!</definedName>
    <definedName name="_6373Excel_BuiltIn_Print_Titles_47_46" localSheetId="15">#REF!</definedName>
    <definedName name="_6373Excel_BuiltIn_Print_Titles_47_46" localSheetId="18">#REF!</definedName>
    <definedName name="_6373Excel_BuiltIn_Print_Titles_47_46" localSheetId="20">#REF!</definedName>
    <definedName name="_6373Excel_BuiltIn_Print_Titles_47_46">#REF!</definedName>
    <definedName name="_6374Excel_BuiltIn_Print_Titles_47_47" localSheetId="12">#REF!</definedName>
    <definedName name="_6374Excel_BuiltIn_Print_Titles_47_47" localSheetId="15">#REF!</definedName>
    <definedName name="_6374Excel_BuiltIn_Print_Titles_47_47" localSheetId="18">#REF!</definedName>
    <definedName name="_6374Excel_BuiltIn_Print_Titles_47_47" localSheetId="20">#REF!</definedName>
    <definedName name="_6374Excel_BuiltIn_Print_Titles_47_47">#REF!</definedName>
    <definedName name="_6375Excel_BuiltIn_Print_Titles_47_48" localSheetId="12">#REF!</definedName>
    <definedName name="_6375Excel_BuiltIn_Print_Titles_47_48" localSheetId="15">#REF!</definedName>
    <definedName name="_6375Excel_BuiltIn_Print_Titles_47_48" localSheetId="18">#REF!</definedName>
    <definedName name="_6375Excel_BuiltIn_Print_Titles_47_48" localSheetId="20">#REF!</definedName>
    <definedName name="_6375Excel_BuiltIn_Print_Titles_47_48">#REF!</definedName>
    <definedName name="_6376Excel_BuiltIn_Print_Titles_47_49" localSheetId="12">#REF!</definedName>
    <definedName name="_6376Excel_BuiltIn_Print_Titles_47_49" localSheetId="15">#REF!</definedName>
    <definedName name="_6376Excel_BuiltIn_Print_Titles_47_49" localSheetId="18">#REF!</definedName>
    <definedName name="_6376Excel_BuiltIn_Print_Titles_47_49" localSheetId="20">#REF!</definedName>
    <definedName name="_6376Excel_BuiltIn_Print_Titles_47_49">#REF!</definedName>
    <definedName name="_6377Excel_BuiltIn_Print_Titles_47_5" localSheetId="12">#REF!</definedName>
    <definedName name="_6377Excel_BuiltIn_Print_Titles_47_5" localSheetId="15">#REF!</definedName>
    <definedName name="_6377Excel_BuiltIn_Print_Titles_47_5" localSheetId="18">#REF!</definedName>
    <definedName name="_6377Excel_BuiltIn_Print_Titles_47_5" localSheetId="20">#REF!</definedName>
    <definedName name="_6377Excel_BuiltIn_Print_Titles_47_5">#REF!</definedName>
    <definedName name="_6378Excel_BuiltIn_Print_Titles_47_50" localSheetId="12">#REF!</definedName>
    <definedName name="_6378Excel_BuiltIn_Print_Titles_47_50" localSheetId="15">#REF!</definedName>
    <definedName name="_6378Excel_BuiltIn_Print_Titles_47_50" localSheetId="18">#REF!</definedName>
    <definedName name="_6378Excel_BuiltIn_Print_Titles_47_50" localSheetId="20">#REF!</definedName>
    <definedName name="_6378Excel_BuiltIn_Print_Titles_47_50">#REF!</definedName>
    <definedName name="_6379Excel_BuiltIn_Print_Titles_47_51" localSheetId="12">#REF!</definedName>
    <definedName name="_6379Excel_BuiltIn_Print_Titles_47_51" localSheetId="15">#REF!</definedName>
    <definedName name="_6379Excel_BuiltIn_Print_Titles_47_51" localSheetId="18">#REF!</definedName>
    <definedName name="_6379Excel_BuiltIn_Print_Titles_47_51" localSheetId="20">#REF!</definedName>
    <definedName name="_6379Excel_BuiltIn_Print_Titles_47_51">#REF!</definedName>
    <definedName name="_637Excel_BuiltIn_Print_Titles_31_109" localSheetId="12">'[1]144 _лимит_'!#REF!</definedName>
    <definedName name="_637Excel_BuiltIn_Print_Titles_31_109" localSheetId="15">'[1]144 _лимит_'!#REF!</definedName>
    <definedName name="_637Excel_BuiltIn_Print_Titles_31_109" localSheetId="18">'[1]144 _лимит_'!#REF!</definedName>
    <definedName name="_637Excel_BuiltIn_Print_Titles_31_109" localSheetId="20">'[1]144 _лимит_'!#REF!</definedName>
    <definedName name="_637Excel_BuiltIn_Print_Titles_31_109">'[1]144 _лимит_'!#REF!</definedName>
    <definedName name="_6380Excel_BuiltIn_Print_Titles_47_52" localSheetId="12">#REF!</definedName>
    <definedName name="_6380Excel_BuiltIn_Print_Titles_47_52" localSheetId="15">#REF!</definedName>
    <definedName name="_6380Excel_BuiltIn_Print_Titles_47_52" localSheetId="18">#REF!</definedName>
    <definedName name="_6380Excel_BuiltIn_Print_Titles_47_52" localSheetId="20">#REF!</definedName>
    <definedName name="_6380Excel_BuiltIn_Print_Titles_47_52">#REF!</definedName>
    <definedName name="_6381Excel_BuiltIn_Print_Titles_47_53" localSheetId="12">#REF!</definedName>
    <definedName name="_6381Excel_BuiltIn_Print_Titles_47_53" localSheetId="15">#REF!</definedName>
    <definedName name="_6381Excel_BuiltIn_Print_Titles_47_53" localSheetId="18">#REF!</definedName>
    <definedName name="_6381Excel_BuiltIn_Print_Titles_47_53" localSheetId="20">#REF!</definedName>
    <definedName name="_6381Excel_BuiltIn_Print_Titles_47_53">#REF!</definedName>
    <definedName name="_6382Excel_BuiltIn_Print_Titles_47_54" localSheetId="12">#REF!</definedName>
    <definedName name="_6382Excel_BuiltIn_Print_Titles_47_54" localSheetId="15">#REF!</definedName>
    <definedName name="_6382Excel_BuiltIn_Print_Titles_47_54" localSheetId="18">#REF!</definedName>
    <definedName name="_6382Excel_BuiltIn_Print_Titles_47_54" localSheetId="20">#REF!</definedName>
    <definedName name="_6382Excel_BuiltIn_Print_Titles_47_54">#REF!</definedName>
    <definedName name="_6383Excel_BuiltIn_Print_Titles_47_55" localSheetId="12">#REF!</definedName>
    <definedName name="_6383Excel_BuiltIn_Print_Titles_47_55" localSheetId="15">#REF!</definedName>
    <definedName name="_6383Excel_BuiltIn_Print_Titles_47_55" localSheetId="18">#REF!</definedName>
    <definedName name="_6383Excel_BuiltIn_Print_Titles_47_55" localSheetId="20">#REF!</definedName>
    <definedName name="_6383Excel_BuiltIn_Print_Titles_47_55">#REF!</definedName>
    <definedName name="_6384Excel_BuiltIn_Print_Titles_47_56" localSheetId="12">#REF!</definedName>
    <definedName name="_6384Excel_BuiltIn_Print_Titles_47_56" localSheetId="15">#REF!</definedName>
    <definedName name="_6384Excel_BuiltIn_Print_Titles_47_56" localSheetId="18">#REF!</definedName>
    <definedName name="_6384Excel_BuiltIn_Print_Titles_47_56" localSheetId="20">#REF!</definedName>
    <definedName name="_6384Excel_BuiltIn_Print_Titles_47_56">#REF!</definedName>
    <definedName name="_6385Excel_BuiltIn_Print_Titles_47_57" localSheetId="12">#REF!</definedName>
    <definedName name="_6385Excel_BuiltIn_Print_Titles_47_57" localSheetId="15">#REF!</definedName>
    <definedName name="_6385Excel_BuiltIn_Print_Titles_47_57" localSheetId="18">#REF!</definedName>
    <definedName name="_6385Excel_BuiltIn_Print_Titles_47_57" localSheetId="20">#REF!</definedName>
    <definedName name="_6385Excel_BuiltIn_Print_Titles_47_57">#REF!</definedName>
    <definedName name="_6386Excel_BuiltIn_Print_Titles_47_58" localSheetId="12">#REF!</definedName>
    <definedName name="_6386Excel_BuiltIn_Print_Titles_47_58" localSheetId="15">#REF!</definedName>
    <definedName name="_6386Excel_BuiltIn_Print_Titles_47_58" localSheetId="18">#REF!</definedName>
    <definedName name="_6386Excel_BuiltIn_Print_Titles_47_58" localSheetId="20">#REF!</definedName>
    <definedName name="_6386Excel_BuiltIn_Print_Titles_47_58">#REF!</definedName>
    <definedName name="_6387Excel_BuiltIn_Print_Titles_47_59" localSheetId="12">#REF!</definedName>
    <definedName name="_6387Excel_BuiltIn_Print_Titles_47_59" localSheetId="15">#REF!</definedName>
    <definedName name="_6387Excel_BuiltIn_Print_Titles_47_59" localSheetId="18">#REF!</definedName>
    <definedName name="_6387Excel_BuiltIn_Print_Titles_47_59" localSheetId="20">#REF!</definedName>
    <definedName name="_6387Excel_BuiltIn_Print_Titles_47_59">#REF!</definedName>
    <definedName name="_6388Excel_BuiltIn_Print_Titles_47_6" localSheetId="12">#REF!</definedName>
    <definedName name="_6388Excel_BuiltIn_Print_Titles_47_6" localSheetId="15">#REF!</definedName>
    <definedName name="_6388Excel_BuiltIn_Print_Titles_47_6" localSheetId="18">#REF!</definedName>
    <definedName name="_6388Excel_BuiltIn_Print_Titles_47_6" localSheetId="20">#REF!</definedName>
    <definedName name="_6388Excel_BuiltIn_Print_Titles_47_6">#REF!</definedName>
    <definedName name="_6389Excel_BuiltIn_Print_Titles_47_60" localSheetId="12">#REF!</definedName>
    <definedName name="_6389Excel_BuiltIn_Print_Titles_47_60" localSheetId="15">#REF!</definedName>
    <definedName name="_6389Excel_BuiltIn_Print_Titles_47_60" localSheetId="18">#REF!</definedName>
    <definedName name="_6389Excel_BuiltIn_Print_Titles_47_60" localSheetId="20">#REF!</definedName>
    <definedName name="_6389Excel_BuiltIn_Print_Titles_47_60">#REF!</definedName>
    <definedName name="_6390Excel_BuiltIn_Print_Titles_47_7" localSheetId="12">#REF!</definedName>
    <definedName name="_6390Excel_BuiltIn_Print_Titles_47_7" localSheetId="15">#REF!</definedName>
    <definedName name="_6390Excel_BuiltIn_Print_Titles_47_7" localSheetId="18">#REF!</definedName>
    <definedName name="_6390Excel_BuiltIn_Print_Titles_47_7" localSheetId="20">#REF!</definedName>
    <definedName name="_6390Excel_BuiltIn_Print_Titles_47_7">#REF!</definedName>
    <definedName name="_6391Excel_BuiltIn_Print_Titles_47_8" localSheetId="12">#REF!</definedName>
    <definedName name="_6391Excel_BuiltIn_Print_Titles_47_8" localSheetId="15">#REF!</definedName>
    <definedName name="_6391Excel_BuiltIn_Print_Titles_47_8" localSheetId="18">#REF!</definedName>
    <definedName name="_6391Excel_BuiltIn_Print_Titles_47_8" localSheetId="20">#REF!</definedName>
    <definedName name="_6391Excel_BuiltIn_Print_Titles_47_8">#REF!</definedName>
    <definedName name="_6392Excel_BuiltIn_Print_Titles_47_9" localSheetId="12">#REF!</definedName>
    <definedName name="_6392Excel_BuiltIn_Print_Titles_47_9" localSheetId="15">#REF!</definedName>
    <definedName name="_6392Excel_BuiltIn_Print_Titles_47_9" localSheetId="18">#REF!</definedName>
    <definedName name="_6392Excel_BuiltIn_Print_Titles_47_9" localSheetId="20">#REF!</definedName>
    <definedName name="_6392Excel_BuiltIn_Print_Titles_47_9">#REF!</definedName>
    <definedName name="_6393Excel_BuiltIn_Print_Titles_48_1" localSheetId="12">#REF!</definedName>
    <definedName name="_6393Excel_BuiltIn_Print_Titles_48_1" localSheetId="15">#REF!</definedName>
    <definedName name="_6393Excel_BuiltIn_Print_Titles_48_1" localSheetId="18">#REF!</definedName>
    <definedName name="_6393Excel_BuiltIn_Print_Titles_48_1" localSheetId="20">#REF!</definedName>
    <definedName name="_6393Excel_BuiltIn_Print_Titles_48_1">#REF!</definedName>
    <definedName name="_6394Excel_BuiltIn_Print_Titles_48_10" localSheetId="12">#REF!</definedName>
    <definedName name="_6394Excel_BuiltIn_Print_Titles_48_10" localSheetId="15">#REF!</definedName>
    <definedName name="_6394Excel_BuiltIn_Print_Titles_48_10" localSheetId="18">#REF!</definedName>
    <definedName name="_6394Excel_BuiltIn_Print_Titles_48_10" localSheetId="20">#REF!</definedName>
    <definedName name="_6394Excel_BuiltIn_Print_Titles_48_10">#REF!</definedName>
    <definedName name="_6395Excel_BuiltIn_Print_Titles_48_11" localSheetId="12">#REF!</definedName>
    <definedName name="_6395Excel_BuiltIn_Print_Titles_48_11" localSheetId="15">#REF!</definedName>
    <definedName name="_6395Excel_BuiltIn_Print_Titles_48_11" localSheetId="18">#REF!</definedName>
    <definedName name="_6395Excel_BuiltIn_Print_Titles_48_11" localSheetId="20">#REF!</definedName>
    <definedName name="_6395Excel_BuiltIn_Print_Titles_48_11">#REF!</definedName>
    <definedName name="_6396Excel_BuiltIn_Print_Titles_48_12" localSheetId="12">#REF!</definedName>
    <definedName name="_6396Excel_BuiltIn_Print_Titles_48_12" localSheetId="15">#REF!</definedName>
    <definedName name="_6396Excel_BuiltIn_Print_Titles_48_12" localSheetId="18">#REF!</definedName>
    <definedName name="_6396Excel_BuiltIn_Print_Titles_48_12" localSheetId="20">#REF!</definedName>
    <definedName name="_6396Excel_BuiltIn_Print_Titles_48_12">#REF!</definedName>
    <definedName name="_6397Excel_BuiltIn_Print_Titles_48_13" localSheetId="12">#REF!</definedName>
    <definedName name="_6397Excel_BuiltIn_Print_Titles_48_13" localSheetId="15">#REF!</definedName>
    <definedName name="_6397Excel_BuiltIn_Print_Titles_48_13" localSheetId="18">#REF!</definedName>
    <definedName name="_6397Excel_BuiltIn_Print_Titles_48_13" localSheetId="20">#REF!</definedName>
    <definedName name="_6397Excel_BuiltIn_Print_Titles_48_13">#REF!</definedName>
    <definedName name="_6398Excel_BuiltIn_Print_Titles_48_14" localSheetId="12">#REF!</definedName>
    <definedName name="_6398Excel_BuiltIn_Print_Titles_48_14" localSheetId="15">#REF!</definedName>
    <definedName name="_6398Excel_BuiltIn_Print_Titles_48_14" localSheetId="18">#REF!</definedName>
    <definedName name="_6398Excel_BuiltIn_Print_Titles_48_14" localSheetId="20">#REF!</definedName>
    <definedName name="_6398Excel_BuiltIn_Print_Titles_48_14">#REF!</definedName>
    <definedName name="_6399Excel_BuiltIn_Print_Titles_48_15" localSheetId="12">#REF!</definedName>
    <definedName name="_6399Excel_BuiltIn_Print_Titles_48_15" localSheetId="15">#REF!</definedName>
    <definedName name="_6399Excel_BuiltIn_Print_Titles_48_15" localSheetId="18">#REF!</definedName>
    <definedName name="_6399Excel_BuiltIn_Print_Titles_48_15" localSheetId="20">#REF!</definedName>
    <definedName name="_6399Excel_BuiltIn_Print_Titles_48_15">#REF!</definedName>
    <definedName name="_6400Excel_BuiltIn_Print_Titles_48_16" localSheetId="12">#REF!</definedName>
    <definedName name="_6400Excel_BuiltIn_Print_Titles_48_16" localSheetId="15">#REF!</definedName>
    <definedName name="_6400Excel_BuiltIn_Print_Titles_48_16" localSheetId="18">#REF!</definedName>
    <definedName name="_6400Excel_BuiltIn_Print_Titles_48_16" localSheetId="20">#REF!</definedName>
    <definedName name="_6400Excel_BuiltIn_Print_Titles_48_16">#REF!</definedName>
    <definedName name="_6401Excel_BuiltIn_Print_Titles_48_17" localSheetId="12">#REF!</definedName>
    <definedName name="_6401Excel_BuiltIn_Print_Titles_48_17" localSheetId="15">#REF!</definedName>
    <definedName name="_6401Excel_BuiltIn_Print_Titles_48_17" localSheetId="18">#REF!</definedName>
    <definedName name="_6401Excel_BuiltIn_Print_Titles_48_17" localSheetId="20">#REF!</definedName>
    <definedName name="_6401Excel_BuiltIn_Print_Titles_48_17">#REF!</definedName>
    <definedName name="_6402Excel_BuiltIn_Print_Titles_48_18" localSheetId="12">#REF!</definedName>
    <definedName name="_6402Excel_BuiltIn_Print_Titles_48_18" localSheetId="15">#REF!</definedName>
    <definedName name="_6402Excel_BuiltIn_Print_Titles_48_18" localSheetId="18">#REF!</definedName>
    <definedName name="_6402Excel_BuiltIn_Print_Titles_48_18" localSheetId="20">#REF!</definedName>
    <definedName name="_6402Excel_BuiltIn_Print_Titles_48_18">#REF!</definedName>
    <definedName name="_6403Excel_BuiltIn_Print_Titles_48_19" localSheetId="12">#REF!</definedName>
    <definedName name="_6403Excel_BuiltIn_Print_Titles_48_19" localSheetId="15">#REF!</definedName>
    <definedName name="_6403Excel_BuiltIn_Print_Titles_48_19" localSheetId="18">#REF!</definedName>
    <definedName name="_6403Excel_BuiltIn_Print_Titles_48_19" localSheetId="20">#REF!</definedName>
    <definedName name="_6403Excel_BuiltIn_Print_Titles_48_19">#REF!</definedName>
    <definedName name="_6404Excel_BuiltIn_Print_Titles_48_2" localSheetId="12">#REF!</definedName>
    <definedName name="_6404Excel_BuiltIn_Print_Titles_48_2" localSheetId="15">#REF!</definedName>
    <definedName name="_6404Excel_BuiltIn_Print_Titles_48_2" localSheetId="18">#REF!</definedName>
    <definedName name="_6404Excel_BuiltIn_Print_Titles_48_2" localSheetId="20">#REF!</definedName>
    <definedName name="_6404Excel_BuiltIn_Print_Titles_48_2">#REF!</definedName>
    <definedName name="_6405Excel_BuiltIn_Print_Titles_48_20" localSheetId="12">#REF!</definedName>
    <definedName name="_6405Excel_BuiltIn_Print_Titles_48_20" localSheetId="15">#REF!</definedName>
    <definedName name="_6405Excel_BuiltIn_Print_Titles_48_20" localSheetId="18">#REF!</definedName>
    <definedName name="_6405Excel_BuiltIn_Print_Titles_48_20" localSheetId="20">#REF!</definedName>
    <definedName name="_6405Excel_BuiltIn_Print_Titles_48_20">#REF!</definedName>
    <definedName name="_6406Excel_BuiltIn_Print_Titles_48_21" localSheetId="12">#REF!</definedName>
    <definedName name="_6406Excel_BuiltIn_Print_Titles_48_21" localSheetId="15">#REF!</definedName>
    <definedName name="_6406Excel_BuiltIn_Print_Titles_48_21" localSheetId="18">#REF!</definedName>
    <definedName name="_6406Excel_BuiltIn_Print_Titles_48_21" localSheetId="20">#REF!</definedName>
    <definedName name="_6406Excel_BuiltIn_Print_Titles_48_21">#REF!</definedName>
    <definedName name="_6407Excel_BuiltIn_Print_Titles_48_22" localSheetId="12">#REF!</definedName>
    <definedName name="_6407Excel_BuiltIn_Print_Titles_48_22" localSheetId="15">#REF!</definedName>
    <definedName name="_6407Excel_BuiltIn_Print_Titles_48_22" localSheetId="18">#REF!</definedName>
    <definedName name="_6407Excel_BuiltIn_Print_Titles_48_22" localSheetId="20">#REF!</definedName>
    <definedName name="_6407Excel_BuiltIn_Print_Titles_48_22">#REF!</definedName>
    <definedName name="_6408Excel_BuiltIn_Print_Titles_48_23" localSheetId="12">#REF!</definedName>
    <definedName name="_6408Excel_BuiltIn_Print_Titles_48_23" localSheetId="15">#REF!</definedName>
    <definedName name="_6408Excel_BuiltIn_Print_Titles_48_23" localSheetId="18">#REF!</definedName>
    <definedName name="_6408Excel_BuiltIn_Print_Titles_48_23" localSheetId="20">#REF!</definedName>
    <definedName name="_6408Excel_BuiltIn_Print_Titles_48_23">#REF!</definedName>
    <definedName name="_6409Excel_BuiltIn_Print_Titles_48_24" localSheetId="12">#REF!</definedName>
    <definedName name="_6409Excel_BuiltIn_Print_Titles_48_24" localSheetId="15">#REF!</definedName>
    <definedName name="_6409Excel_BuiltIn_Print_Titles_48_24" localSheetId="18">#REF!</definedName>
    <definedName name="_6409Excel_BuiltIn_Print_Titles_48_24" localSheetId="20">#REF!</definedName>
    <definedName name="_6409Excel_BuiltIn_Print_Titles_48_24">#REF!</definedName>
    <definedName name="_6410Excel_BuiltIn_Print_Titles_48_25" localSheetId="12">#REF!</definedName>
    <definedName name="_6410Excel_BuiltIn_Print_Titles_48_25" localSheetId="15">#REF!</definedName>
    <definedName name="_6410Excel_BuiltIn_Print_Titles_48_25" localSheetId="18">#REF!</definedName>
    <definedName name="_6410Excel_BuiltIn_Print_Titles_48_25" localSheetId="20">#REF!</definedName>
    <definedName name="_6410Excel_BuiltIn_Print_Titles_48_25">#REF!</definedName>
    <definedName name="_6411Excel_BuiltIn_Print_Titles_48_26" localSheetId="12">#REF!</definedName>
    <definedName name="_6411Excel_BuiltIn_Print_Titles_48_26" localSheetId="15">#REF!</definedName>
    <definedName name="_6411Excel_BuiltIn_Print_Titles_48_26" localSheetId="18">#REF!</definedName>
    <definedName name="_6411Excel_BuiltIn_Print_Titles_48_26" localSheetId="20">#REF!</definedName>
    <definedName name="_6411Excel_BuiltIn_Print_Titles_48_26">#REF!</definedName>
    <definedName name="_6412Excel_BuiltIn_Print_Titles_48_27" localSheetId="12">#REF!</definedName>
    <definedName name="_6412Excel_BuiltIn_Print_Titles_48_27" localSheetId="15">#REF!</definedName>
    <definedName name="_6412Excel_BuiltIn_Print_Titles_48_27" localSheetId="18">#REF!</definedName>
    <definedName name="_6412Excel_BuiltIn_Print_Titles_48_27" localSheetId="20">#REF!</definedName>
    <definedName name="_6412Excel_BuiltIn_Print_Titles_48_27">#REF!</definedName>
    <definedName name="_6413Excel_BuiltIn_Print_Titles_48_28" localSheetId="12">#REF!</definedName>
    <definedName name="_6413Excel_BuiltIn_Print_Titles_48_28" localSheetId="15">#REF!</definedName>
    <definedName name="_6413Excel_BuiltIn_Print_Titles_48_28" localSheetId="18">#REF!</definedName>
    <definedName name="_6413Excel_BuiltIn_Print_Titles_48_28" localSheetId="20">#REF!</definedName>
    <definedName name="_6413Excel_BuiltIn_Print_Titles_48_28">#REF!</definedName>
    <definedName name="_6414Excel_BuiltIn_Print_Titles_48_29" localSheetId="12">#REF!</definedName>
    <definedName name="_6414Excel_BuiltIn_Print_Titles_48_29" localSheetId="15">#REF!</definedName>
    <definedName name="_6414Excel_BuiltIn_Print_Titles_48_29" localSheetId="18">#REF!</definedName>
    <definedName name="_6414Excel_BuiltIn_Print_Titles_48_29" localSheetId="20">#REF!</definedName>
    <definedName name="_6414Excel_BuiltIn_Print_Titles_48_29">#REF!</definedName>
    <definedName name="_6415Excel_BuiltIn_Print_Titles_48_3" localSheetId="12">#REF!</definedName>
    <definedName name="_6415Excel_BuiltIn_Print_Titles_48_3" localSheetId="15">#REF!</definedName>
    <definedName name="_6415Excel_BuiltIn_Print_Titles_48_3" localSheetId="18">#REF!</definedName>
    <definedName name="_6415Excel_BuiltIn_Print_Titles_48_3" localSheetId="20">#REF!</definedName>
    <definedName name="_6415Excel_BuiltIn_Print_Titles_48_3">#REF!</definedName>
    <definedName name="_6416Excel_BuiltIn_Print_Titles_48_30" localSheetId="12">#REF!</definedName>
    <definedName name="_6416Excel_BuiltIn_Print_Titles_48_30" localSheetId="15">#REF!</definedName>
    <definedName name="_6416Excel_BuiltIn_Print_Titles_48_30" localSheetId="18">#REF!</definedName>
    <definedName name="_6416Excel_BuiltIn_Print_Titles_48_30" localSheetId="20">#REF!</definedName>
    <definedName name="_6416Excel_BuiltIn_Print_Titles_48_30">#REF!</definedName>
    <definedName name="_6417Excel_BuiltIn_Print_Titles_48_31" localSheetId="12">#REF!</definedName>
    <definedName name="_6417Excel_BuiltIn_Print_Titles_48_31" localSheetId="15">#REF!</definedName>
    <definedName name="_6417Excel_BuiltIn_Print_Titles_48_31" localSheetId="18">#REF!</definedName>
    <definedName name="_6417Excel_BuiltIn_Print_Titles_48_31" localSheetId="20">#REF!</definedName>
    <definedName name="_6417Excel_BuiltIn_Print_Titles_48_31">#REF!</definedName>
    <definedName name="_6418Excel_BuiltIn_Print_Titles_48_32" localSheetId="12">#REF!</definedName>
    <definedName name="_6418Excel_BuiltIn_Print_Titles_48_32" localSheetId="15">#REF!</definedName>
    <definedName name="_6418Excel_BuiltIn_Print_Titles_48_32" localSheetId="18">#REF!</definedName>
    <definedName name="_6418Excel_BuiltIn_Print_Titles_48_32" localSheetId="20">#REF!</definedName>
    <definedName name="_6418Excel_BuiltIn_Print_Titles_48_32">#REF!</definedName>
    <definedName name="_6419Excel_BuiltIn_Print_Titles_48_33" localSheetId="12">#REF!</definedName>
    <definedName name="_6419Excel_BuiltIn_Print_Titles_48_33" localSheetId="15">#REF!</definedName>
    <definedName name="_6419Excel_BuiltIn_Print_Titles_48_33" localSheetId="18">#REF!</definedName>
    <definedName name="_6419Excel_BuiltIn_Print_Titles_48_33" localSheetId="20">#REF!</definedName>
    <definedName name="_6419Excel_BuiltIn_Print_Titles_48_33">#REF!</definedName>
    <definedName name="_6420Excel_BuiltIn_Print_Titles_48_34" localSheetId="12">#REF!</definedName>
    <definedName name="_6420Excel_BuiltIn_Print_Titles_48_34" localSheetId="15">#REF!</definedName>
    <definedName name="_6420Excel_BuiltIn_Print_Titles_48_34" localSheetId="18">#REF!</definedName>
    <definedName name="_6420Excel_BuiltIn_Print_Titles_48_34" localSheetId="20">#REF!</definedName>
    <definedName name="_6420Excel_BuiltIn_Print_Titles_48_34">#REF!</definedName>
    <definedName name="_6421Excel_BuiltIn_Print_Titles_48_35" localSheetId="12">#REF!</definedName>
    <definedName name="_6421Excel_BuiltIn_Print_Titles_48_35" localSheetId="15">#REF!</definedName>
    <definedName name="_6421Excel_BuiltIn_Print_Titles_48_35" localSheetId="18">#REF!</definedName>
    <definedName name="_6421Excel_BuiltIn_Print_Titles_48_35" localSheetId="20">#REF!</definedName>
    <definedName name="_6421Excel_BuiltIn_Print_Titles_48_35">#REF!</definedName>
    <definedName name="_6422Excel_BuiltIn_Print_Titles_48_36" localSheetId="12">#REF!</definedName>
    <definedName name="_6422Excel_BuiltIn_Print_Titles_48_36" localSheetId="15">#REF!</definedName>
    <definedName name="_6422Excel_BuiltIn_Print_Titles_48_36" localSheetId="18">#REF!</definedName>
    <definedName name="_6422Excel_BuiltIn_Print_Titles_48_36" localSheetId="20">#REF!</definedName>
    <definedName name="_6422Excel_BuiltIn_Print_Titles_48_36">#REF!</definedName>
    <definedName name="_6423Excel_BuiltIn_Print_Titles_48_37" localSheetId="12">#REF!</definedName>
    <definedName name="_6423Excel_BuiltIn_Print_Titles_48_37" localSheetId="15">#REF!</definedName>
    <definedName name="_6423Excel_BuiltIn_Print_Titles_48_37" localSheetId="18">#REF!</definedName>
    <definedName name="_6423Excel_BuiltIn_Print_Titles_48_37" localSheetId="20">#REF!</definedName>
    <definedName name="_6423Excel_BuiltIn_Print_Titles_48_37">#REF!</definedName>
    <definedName name="_6424Excel_BuiltIn_Print_Titles_48_38" localSheetId="12">#REF!</definedName>
    <definedName name="_6424Excel_BuiltIn_Print_Titles_48_38" localSheetId="15">#REF!</definedName>
    <definedName name="_6424Excel_BuiltIn_Print_Titles_48_38" localSheetId="18">#REF!</definedName>
    <definedName name="_6424Excel_BuiltIn_Print_Titles_48_38" localSheetId="20">#REF!</definedName>
    <definedName name="_6424Excel_BuiltIn_Print_Titles_48_38">#REF!</definedName>
    <definedName name="_6425Excel_BuiltIn_Print_Titles_48_39" localSheetId="12">#REF!</definedName>
    <definedName name="_6425Excel_BuiltIn_Print_Titles_48_39" localSheetId="15">#REF!</definedName>
    <definedName name="_6425Excel_BuiltIn_Print_Titles_48_39" localSheetId="18">#REF!</definedName>
    <definedName name="_6425Excel_BuiltIn_Print_Titles_48_39" localSheetId="20">#REF!</definedName>
    <definedName name="_6425Excel_BuiltIn_Print_Titles_48_39">#REF!</definedName>
    <definedName name="_6426Excel_BuiltIn_Print_Titles_48_4" localSheetId="12">#REF!</definedName>
    <definedName name="_6426Excel_BuiltIn_Print_Titles_48_4" localSheetId="15">#REF!</definedName>
    <definedName name="_6426Excel_BuiltIn_Print_Titles_48_4" localSheetId="18">#REF!</definedName>
    <definedName name="_6426Excel_BuiltIn_Print_Titles_48_4" localSheetId="20">#REF!</definedName>
    <definedName name="_6426Excel_BuiltIn_Print_Titles_48_4">#REF!</definedName>
    <definedName name="_6427Excel_BuiltIn_Print_Titles_48_40" localSheetId="12">#REF!</definedName>
    <definedName name="_6427Excel_BuiltIn_Print_Titles_48_40" localSheetId="15">#REF!</definedName>
    <definedName name="_6427Excel_BuiltIn_Print_Titles_48_40" localSheetId="18">#REF!</definedName>
    <definedName name="_6427Excel_BuiltIn_Print_Titles_48_40" localSheetId="20">#REF!</definedName>
    <definedName name="_6427Excel_BuiltIn_Print_Titles_48_40">#REF!</definedName>
    <definedName name="_6428Excel_BuiltIn_Print_Titles_48_41" localSheetId="12">#REF!</definedName>
    <definedName name="_6428Excel_BuiltIn_Print_Titles_48_41" localSheetId="15">#REF!</definedName>
    <definedName name="_6428Excel_BuiltIn_Print_Titles_48_41" localSheetId="18">#REF!</definedName>
    <definedName name="_6428Excel_BuiltIn_Print_Titles_48_41" localSheetId="20">#REF!</definedName>
    <definedName name="_6428Excel_BuiltIn_Print_Titles_48_41">#REF!</definedName>
    <definedName name="_6429Excel_BuiltIn_Print_Titles_48_42" localSheetId="12">#REF!</definedName>
    <definedName name="_6429Excel_BuiltIn_Print_Titles_48_42" localSheetId="15">#REF!</definedName>
    <definedName name="_6429Excel_BuiltIn_Print_Titles_48_42" localSheetId="18">#REF!</definedName>
    <definedName name="_6429Excel_BuiltIn_Print_Titles_48_42" localSheetId="20">#REF!</definedName>
    <definedName name="_6429Excel_BuiltIn_Print_Titles_48_42">#REF!</definedName>
    <definedName name="_6430Excel_BuiltIn_Print_Titles_48_43" localSheetId="12">#REF!</definedName>
    <definedName name="_6430Excel_BuiltIn_Print_Titles_48_43" localSheetId="15">#REF!</definedName>
    <definedName name="_6430Excel_BuiltIn_Print_Titles_48_43" localSheetId="18">#REF!</definedName>
    <definedName name="_6430Excel_BuiltIn_Print_Titles_48_43" localSheetId="20">#REF!</definedName>
    <definedName name="_6430Excel_BuiltIn_Print_Titles_48_43">#REF!</definedName>
    <definedName name="_6431Excel_BuiltIn_Print_Titles_48_44" localSheetId="12">#REF!</definedName>
    <definedName name="_6431Excel_BuiltIn_Print_Titles_48_44" localSheetId="15">#REF!</definedName>
    <definedName name="_6431Excel_BuiltIn_Print_Titles_48_44" localSheetId="18">#REF!</definedName>
    <definedName name="_6431Excel_BuiltIn_Print_Titles_48_44" localSheetId="20">#REF!</definedName>
    <definedName name="_6431Excel_BuiltIn_Print_Titles_48_44">#REF!</definedName>
    <definedName name="_6432Excel_BuiltIn_Print_Titles_48_45" localSheetId="12">#REF!</definedName>
    <definedName name="_6432Excel_BuiltIn_Print_Titles_48_45" localSheetId="15">#REF!</definedName>
    <definedName name="_6432Excel_BuiltIn_Print_Titles_48_45" localSheetId="18">#REF!</definedName>
    <definedName name="_6432Excel_BuiltIn_Print_Titles_48_45" localSheetId="20">#REF!</definedName>
    <definedName name="_6432Excel_BuiltIn_Print_Titles_48_45">#REF!</definedName>
    <definedName name="_6433Excel_BuiltIn_Print_Titles_48_46" localSheetId="12">#REF!</definedName>
    <definedName name="_6433Excel_BuiltIn_Print_Titles_48_46" localSheetId="15">#REF!</definedName>
    <definedName name="_6433Excel_BuiltIn_Print_Titles_48_46" localSheetId="18">#REF!</definedName>
    <definedName name="_6433Excel_BuiltIn_Print_Titles_48_46" localSheetId="20">#REF!</definedName>
    <definedName name="_6433Excel_BuiltIn_Print_Titles_48_46">#REF!</definedName>
    <definedName name="_6434Excel_BuiltIn_Print_Titles_48_47" localSheetId="12">#REF!</definedName>
    <definedName name="_6434Excel_BuiltIn_Print_Titles_48_47" localSheetId="15">#REF!</definedName>
    <definedName name="_6434Excel_BuiltIn_Print_Titles_48_47" localSheetId="18">#REF!</definedName>
    <definedName name="_6434Excel_BuiltIn_Print_Titles_48_47" localSheetId="20">#REF!</definedName>
    <definedName name="_6434Excel_BuiltIn_Print_Titles_48_47">#REF!</definedName>
    <definedName name="_6435Excel_BuiltIn_Print_Titles_48_48" localSheetId="12">#REF!</definedName>
    <definedName name="_6435Excel_BuiltIn_Print_Titles_48_48" localSheetId="15">#REF!</definedName>
    <definedName name="_6435Excel_BuiltIn_Print_Titles_48_48" localSheetId="18">#REF!</definedName>
    <definedName name="_6435Excel_BuiltIn_Print_Titles_48_48" localSheetId="20">#REF!</definedName>
    <definedName name="_6435Excel_BuiltIn_Print_Titles_48_48">#REF!</definedName>
    <definedName name="_6436Excel_BuiltIn_Print_Titles_48_49" localSheetId="12">#REF!</definedName>
    <definedName name="_6436Excel_BuiltIn_Print_Titles_48_49" localSheetId="15">#REF!</definedName>
    <definedName name="_6436Excel_BuiltIn_Print_Titles_48_49" localSheetId="18">#REF!</definedName>
    <definedName name="_6436Excel_BuiltIn_Print_Titles_48_49" localSheetId="20">#REF!</definedName>
    <definedName name="_6436Excel_BuiltIn_Print_Titles_48_49">#REF!</definedName>
    <definedName name="_6437Excel_BuiltIn_Print_Titles_48_5" localSheetId="12">#REF!</definedName>
    <definedName name="_6437Excel_BuiltIn_Print_Titles_48_5" localSheetId="15">#REF!</definedName>
    <definedName name="_6437Excel_BuiltIn_Print_Titles_48_5" localSheetId="18">#REF!</definedName>
    <definedName name="_6437Excel_BuiltIn_Print_Titles_48_5" localSheetId="20">#REF!</definedName>
    <definedName name="_6437Excel_BuiltIn_Print_Titles_48_5">#REF!</definedName>
    <definedName name="_6438Excel_BuiltIn_Print_Titles_48_50" localSheetId="12">#REF!</definedName>
    <definedName name="_6438Excel_BuiltIn_Print_Titles_48_50" localSheetId="15">#REF!</definedName>
    <definedName name="_6438Excel_BuiltIn_Print_Titles_48_50" localSheetId="18">#REF!</definedName>
    <definedName name="_6438Excel_BuiltIn_Print_Titles_48_50" localSheetId="20">#REF!</definedName>
    <definedName name="_6438Excel_BuiltIn_Print_Titles_48_50">#REF!</definedName>
    <definedName name="_6439Excel_BuiltIn_Print_Titles_48_51" localSheetId="12">#REF!</definedName>
    <definedName name="_6439Excel_BuiltIn_Print_Titles_48_51" localSheetId="15">#REF!</definedName>
    <definedName name="_6439Excel_BuiltIn_Print_Titles_48_51" localSheetId="18">#REF!</definedName>
    <definedName name="_6439Excel_BuiltIn_Print_Titles_48_51" localSheetId="20">#REF!</definedName>
    <definedName name="_6439Excel_BuiltIn_Print_Titles_48_51">#REF!</definedName>
    <definedName name="_6440Excel_BuiltIn_Print_Titles_48_52" localSheetId="12">#REF!</definedName>
    <definedName name="_6440Excel_BuiltIn_Print_Titles_48_52" localSheetId="15">#REF!</definedName>
    <definedName name="_6440Excel_BuiltIn_Print_Titles_48_52" localSheetId="18">#REF!</definedName>
    <definedName name="_6440Excel_BuiltIn_Print_Titles_48_52" localSheetId="20">#REF!</definedName>
    <definedName name="_6440Excel_BuiltIn_Print_Titles_48_52">#REF!</definedName>
    <definedName name="_6441Excel_BuiltIn_Print_Titles_48_53" localSheetId="12">#REF!</definedName>
    <definedName name="_6441Excel_BuiltIn_Print_Titles_48_53" localSheetId="15">#REF!</definedName>
    <definedName name="_6441Excel_BuiltIn_Print_Titles_48_53" localSheetId="18">#REF!</definedName>
    <definedName name="_6441Excel_BuiltIn_Print_Titles_48_53" localSheetId="20">#REF!</definedName>
    <definedName name="_6441Excel_BuiltIn_Print_Titles_48_53">#REF!</definedName>
    <definedName name="_6442Excel_BuiltIn_Print_Titles_48_54" localSheetId="12">#REF!</definedName>
    <definedName name="_6442Excel_BuiltIn_Print_Titles_48_54" localSheetId="15">#REF!</definedName>
    <definedName name="_6442Excel_BuiltIn_Print_Titles_48_54" localSheetId="18">#REF!</definedName>
    <definedName name="_6442Excel_BuiltIn_Print_Titles_48_54" localSheetId="20">#REF!</definedName>
    <definedName name="_6442Excel_BuiltIn_Print_Titles_48_54">#REF!</definedName>
    <definedName name="_6443Excel_BuiltIn_Print_Titles_48_55" localSheetId="12">#REF!</definedName>
    <definedName name="_6443Excel_BuiltIn_Print_Titles_48_55" localSheetId="15">#REF!</definedName>
    <definedName name="_6443Excel_BuiltIn_Print_Titles_48_55" localSheetId="18">#REF!</definedName>
    <definedName name="_6443Excel_BuiltIn_Print_Titles_48_55" localSheetId="20">#REF!</definedName>
    <definedName name="_6443Excel_BuiltIn_Print_Titles_48_55">#REF!</definedName>
    <definedName name="_6444Excel_BuiltIn_Print_Titles_48_56" localSheetId="12">#REF!</definedName>
    <definedName name="_6444Excel_BuiltIn_Print_Titles_48_56" localSheetId="15">#REF!</definedName>
    <definedName name="_6444Excel_BuiltIn_Print_Titles_48_56" localSheetId="18">#REF!</definedName>
    <definedName name="_6444Excel_BuiltIn_Print_Titles_48_56" localSheetId="20">#REF!</definedName>
    <definedName name="_6444Excel_BuiltIn_Print_Titles_48_56">#REF!</definedName>
    <definedName name="_6445Excel_BuiltIn_Print_Titles_48_57" localSheetId="12">#REF!</definedName>
    <definedName name="_6445Excel_BuiltIn_Print_Titles_48_57" localSheetId="15">#REF!</definedName>
    <definedName name="_6445Excel_BuiltIn_Print_Titles_48_57" localSheetId="18">#REF!</definedName>
    <definedName name="_6445Excel_BuiltIn_Print_Titles_48_57" localSheetId="20">#REF!</definedName>
    <definedName name="_6445Excel_BuiltIn_Print_Titles_48_57">#REF!</definedName>
    <definedName name="_6446Excel_BuiltIn_Print_Titles_48_58" localSheetId="12">#REF!</definedName>
    <definedName name="_6446Excel_BuiltIn_Print_Titles_48_58" localSheetId="15">#REF!</definedName>
    <definedName name="_6446Excel_BuiltIn_Print_Titles_48_58" localSheetId="18">#REF!</definedName>
    <definedName name="_6446Excel_BuiltIn_Print_Titles_48_58" localSheetId="20">#REF!</definedName>
    <definedName name="_6446Excel_BuiltIn_Print_Titles_48_58">#REF!</definedName>
    <definedName name="_6447Excel_BuiltIn_Print_Titles_48_59" localSheetId="12">#REF!</definedName>
    <definedName name="_6447Excel_BuiltIn_Print_Titles_48_59" localSheetId="15">#REF!</definedName>
    <definedName name="_6447Excel_BuiltIn_Print_Titles_48_59" localSheetId="18">#REF!</definedName>
    <definedName name="_6447Excel_BuiltIn_Print_Titles_48_59" localSheetId="20">#REF!</definedName>
    <definedName name="_6447Excel_BuiltIn_Print_Titles_48_59">#REF!</definedName>
    <definedName name="_6448Excel_BuiltIn_Print_Titles_48_6" localSheetId="12">#REF!</definedName>
    <definedName name="_6448Excel_BuiltIn_Print_Titles_48_6" localSheetId="15">#REF!</definedName>
    <definedName name="_6448Excel_BuiltIn_Print_Titles_48_6" localSheetId="18">#REF!</definedName>
    <definedName name="_6448Excel_BuiltIn_Print_Titles_48_6" localSheetId="20">#REF!</definedName>
    <definedName name="_6448Excel_BuiltIn_Print_Titles_48_6">#REF!</definedName>
    <definedName name="_6449Excel_BuiltIn_Print_Titles_48_60" localSheetId="12">#REF!</definedName>
    <definedName name="_6449Excel_BuiltIn_Print_Titles_48_60" localSheetId="15">#REF!</definedName>
    <definedName name="_6449Excel_BuiltIn_Print_Titles_48_60" localSheetId="18">#REF!</definedName>
    <definedName name="_6449Excel_BuiltIn_Print_Titles_48_60" localSheetId="20">#REF!</definedName>
    <definedName name="_6449Excel_BuiltIn_Print_Titles_48_60">#REF!</definedName>
    <definedName name="_6450Excel_BuiltIn_Print_Titles_48_7" localSheetId="12">#REF!</definedName>
    <definedName name="_6450Excel_BuiltIn_Print_Titles_48_7" localSheetId="15">#REF!</definedName>
    <definedName name="_6450Excel_BuiltIn_Print_Titles_48_7" localSheetId="18">#REF!</definedName>
    <definedName name="_6450Excel_BuiltIn_Print_Titles_48_7" localSheetId="20">#REF!</definedName>
    <definedName name="_6450Excel_BuiltIn_Print_Titles_48_7">#REF!</definedName>
    <definedName name="_6451Excel_BuiltIn_Print_Titles_48_8" localSheetId="12">#REF!</definedName>
    <definedName name="_6451Excel_BuiltIn_Print_Titles_48_8" localSheetId="15">#REF!</definedName>
    <definedName name="_6451Excel_BuiltIn_Print_Titles_48_8" localSheetId="18">#REF!</definedName>
    <definedName name="_6451Excel_BuiltIn_Print_Titles_48_8" localSheetId="20">#REF!</definedName>
    <definedName name="_6451Excel_BuiltIn_Print_Titles_48_8">#REF!</definedName>
    <definedName name="_6452Excel_BuiltIn_Print_Titles_48_9" localSheetId="12">#REF!</definedName>
    <definedName name="_6452Excel_BuiltIn_Print_Titles_48_9" localSheetId="15">#REF!</definedName>
    <definedName name="_6452Excel_BuiltIn_Print_Titles_48_9" localSheetId="18">#REF!</definedName>
    <definedName name="_6452Excel_BuiltIn_Print_Titles_48_9" localSheetId="20">#REF!</definedName>
    <definedName name="_6452Excel_BuiltIn_Print_Titles_48_9">#REF!</definedName>
    <definedName name="_6453Excel_BuiltIn_Print_Titles_49_1" localSheetId="12">#REF!</definedName>
    <definedName name="_6453Excel_BuiltIn_Print_Titles_49_1" localSheetId="15">#REF!</definedName>
    <definedName name="_6453Excel_BuiltIn_Print_Titles_49_1" localSheetId="18">#REF!</definedName>
    <definedName name="_6453Excel_BuiltIn_Print_Titles_49_1" localSheetId="20">#REF!</definedName>
    <definedName name="_6453Excel_BuiltIn_Print_Titles_49_1">#REF!</definedName>
    <definedName name="_6454Excel_BuiltIn_Print_Titles_49_10" localSheetId="12">#REF!</definedName>
    <definedName name="_6454Excel_BuiltIn_Print_Titles_49_10" localSheetId="15">#REF!</definedName>
    <definedName name="_6454Excel_BuiltIn_Print_Titles_49_10" localSheetId="18">#REF!</definedName>
    <definedName name="_6454Excel_BuiltIn_Print_Titles_49_10" localSheetId="20">#REF!</definedName>
    <definedName name="_6454Excel_BuiltIn_Print_Titles_49_10">#REF!</definedName>
    <definedName name="_6455Excel_BuiltIn_Print_Titles_49_11" localSheetId="12">#REF!</definedName>
    <definedName name="_6455Excel_BuiltIn_Print_Titles_49_11" localSheetId="15">#REF!</definedName>
    <definedName name="_6455Excel_BuiltIn_Print_Titles_49_11" localSheetId="18">#REF!</definedName>
    <definedName name="_6455Excel_BuiltIn_Print_Titles_49_11" localSheetId="20">#REF!</definedName>
    <definedName name="_6455Excel_BuiltIn_Print_Titles_49_11">#REF!</definedName>
    <definedName name="_6456Excel_BuiltIn_Print_Titles_49_12" localSheetId="12">#REF!</definedName>
    <definedName name="_6456Excel_BuiltIn_Print_Titles_49_12" localSheetId="15">#REF!</definedName>
    <definedName name="_6456Excel_BuiltIn_Print_Titles_49_12" localSheetId="18">#REF!</definedName>
    <definedName name="_6456Excel_BuiltIn_Print_Titles_49_12" localSheetId="20">#REF!</definedName>
    <definedName name="_6456Excel_BuiltIn_Print_Titles_49_12">#REF!</definedName>
    <definedName name="_6457Excel_BuiltIn_Print_Titles_49_13" localSheetId="12">#REF!</definedName>
    <definedName name="_6457Excel_BuiltIn_Print_Titles_49_13" localSheetId="15">#REF!</definedName>
    <definedName name="_6457Excel_BuiltIn_Print_Titles_49_13" localSheetId="18">#REF!</definedName>
    <definedName name="_6457Excel_BuiltIn_Print_Titles_49_13" localSheetId="20">#REF!</definedName>
    <definedName name="_6457Excel_BuiltIn_Print_Titles_49_13">#REF!</definedName>
    <definedName name="_6458Excel_BuiltIn_Print_Titles_49_14" localSheetId="12">#REF!</definedName>
    <definedName name="_6458Excel_BuiltIn_Print_Titles_49_14" localSheetId="15">#REF!</definedName>
    <definedName name="_6458Excel_BuiltIn_Print_Titles_49_14" localSheetId="18">#REF!</definedName>
    <definedName name="_6458Excel_BuiltIn_Print_Titles_49_14" localSheetId="20">#REF!</definedName>
    <definedName name="_6458Excel_BuiltIn_Print_Titles_49_14">#REF!</definedName>
    <definedName name="_6459Excel_BuiltIn_Print_Titles_49_15" localSheetId="12">#REF!</definedName>
    <definedName name="_6459Excel_BuiltIn_Print_Titles_49_15" localSheetId="15">#REF!</definedName>
    <definedName name="_6459Excel_BuiltIn_Print_Titles_49_15" localSheetId="18">#REF!</definedName>
    <definedName name="_6459Excel_BuiltIn_Print_Titles_49_15" localSheetId="20">#REF!</definedName>
    <definedName name="_6459Excel_BuiltIn_Print_Titles_49_15">#REF!</definedName>
    <definedName name="_6460Excel_BuiltIn_Print_Titles_49_16" localSheetId="12">#REF!</definedName>
    <definedName name="_6460Excel_BuiltIn_Print_Titles_49_16" localSheetId="15">#REF!</definedName>
    <definedName name="_6460Excel_BuiltIn_Print_Titles_49_16" localSheetId="18">#REF!</definedName>
    <definedName name="_6460Excel_BuiltIn_Print_Titles_49_16" localSheetId="20">#REF!</definedName>
    <definedName name="_6460Excel_BuiltIn_Print_Titles_49_16">#REF!</definedName>
    <definedName name="_6461Excel_BuiltIn_Print_Titles_49_17" localSheetId="12">#REF!</definedName>
    <definedName name="_6461Excel_BuiltIn_Print_Titles_49_17" localSheetId="15">#REF!</definedName>
    <definedName name="_6461Excel_BuiltIn_Print_Titles_49_17" localSheetId="18">#REF!</definedName>
    <definedName name="_6461Excel_BuiltIn_Print_Titles_49_17" localSheetId="20">#REF!</definedName>
    <definedName name="_6461Excel_BuiltIn_Print_Titles_49_17">#REF!</definedName>
    <definedName name="_6462Excel_BuiltIn_Print_Titles_49_18" localSheetId="12">#REF!</definedName>
    <definedName name="_6462Excel_BuiltIn_Print_Titles_49_18" localSheetId="15">#REF!</definedName>
    <definedName name="_6462Excel_BuiltIn_Print_Titles_49_18" localSheetId="18">#REF!</definedName>
    <definedName name="_6462Excel_BuiltIn_Print_Titles_49_18" localSheetId="20">#REF!</definedName>
    <definedName name="_6462Excel_BuiltIn_Print_Titles_49_18">#REF!</definedName>
    <definedName name="_6463Excel_BuiltIn_Print_Titles_49_19" localSheetId="12">#REF!</definedName>
    <definedName name="_6463Excel_BuiltIn_Print_Titles_49_19" localSheetId="15">#REF!</definedName>
    <definedName name="_6463Excel_BuiltIn_Print_Titles_49_19" localSheetId="18">#REF!</definedName>
    <definedName name="_6463Excel_BuiltIn_Print_Titles_49_19" localSheetId="20">#REF!</definedName>
    <definedName name="_6463Excel_BuiltIn_Print_Titles_49_19">#REF!</definedName>
    <definedName name="_6464Excel_BuiltIn_Print_Titles_49_2" localSheetId="12">#REF!</definedName>
    <definedName name="_6464Excel_BuiltIn_Print_Titles_49_2" localSheetId="15">#REF!</definedName>
    <definedName name="_6464Excel_BuiltIn_Print_Titles_49_2" localSheetId="18">#REF!</definedName>
    <definedName name="_6464Excel_BuiltIn_Print_Titles_49_2" localSheetId="20">#REF!</definedName>
    <definedName name="_6464Excel_BuiltIn_Print_Titles_49_2">#REF!</definedName>
    <definedName name="_6465Excel_BuiltIn_Print_Titles_49_20" localSheetId="12">#REF!</definedName>
    <definedName name="_6465Excel_BuiltIn_Print_Titles_49_20" localSheetId="15">#REF!</definedName>
    <definedName name="_6465Excel_BuiltIn_Print_Titles_49_20" localSheetId="18">#REF!</definedName>
    <definedName name="_6465Excel_BuiltIn_Print_Titles_49_20" localSheetId="20">#REF!</definedName>
    <definedName name="_6465Excel_BuiltIn_Print_Titles_49_20">#REF!</definedName>
    <definedName name="_6466Excel_BuiltIn_Print_Titles_49_21" localSheetId="12">#REF!</definedName>
    <definedName name="_6466Excel_BuiltIn_Print_Titles_49_21" localSheetId="15">#REF!</definedName>
    <definedName name="_6466Excel_BuiltIn_Print_Titles_49_21" localSheetId="18">#REF!</definedName>
    <definedName name="_6466Excel_BuiltIn_Print_Titles_49_21" localSheetId="20">#REF!</definedName>
    <definedName name="_6466Excel_BuiltIn_Print_Titles_49_21">#REF!</definedName>
    <definedName name="_6467Excel_BuiltIn_Print_Titles_49_22" localSheetId="12">#REF!</definedName>
    <definedName name="_6467Excel_BuiltIn_Print_Titles_49_22" localSheetId="15">#REF!</definedName>
    <definedName name="_6467Excel_BuiltIn_Print_Titles_49_22" localSheetId="18">#REF!</definedName>
    <definedName name="_6467Excel_BuiltIn_Print_Titles_49_22" localSheetId="20">#REF!</definedName>
    <definedName name="_6467Excel_BuiltIn_Print_Titles_49_22">#REF!</definedName>
    <definedName name="_6468Excel_BuiltIn_Print_Titles_49_23" localSheetId="12">#REF!</definedName>
    <definedName name="_6468Excel_BuiltIn_Print_Titles_49_23" localSheetId="15">#REF!</definedName>
    <definedName name="_6468Excel_BuiltIn_Print_Titles_49_23" localSheetId="18">#REF!</definedName>
    <definedName name="_6468Excel_BuiltIn_Print_Titles_49_23" localSheetId="20">#REF!</definedName>
    <definedName name="_6468Excel_BuiltIn_Print_Titles_49_23">#REF!</definedName>
    <definedName name="_6469Excel_BuiltIn_Print_Titles_49_24" localSheetId="12">#REF!</definedName>
    <definedName name="_6469Excel_BuiltIn_Print_Titles_49_24" localSheetId="15">#REF!</definedName>
    <definedName name="_6469Excel_BuiltIn_Print_Titles_49_24" localSheetId="18">#REF!</definedName>
    <definedName name="_6469Excel_BuiltIn_Print_Titles_49_24" localSheetId="20">#REF!</definedName>
    <definedName name="_6469Excel_BuiltIn_Print_Titles_49_24">#REF!</definedName>
    <definedName name="_6470Excel_BuiltIn_Print_Titles_49_25" localSheetId="12">#REF!</definedName>
    <definedName name="_6470Excel_BuiltIn_Print_Titles_49_25" localSheetId="15">#REF!</definedName>
    <definedName name="_6470Excel_BuiltIn_Print_Titles_49_25" localSheetId="18">#REF!</definedName>
    <definedName name="_6470Excel_BuiltIn_Print_Titles_49_25" localSheetId="20">#REF!</definedName>
    <definedName name="_6470Excel_BuiltIn_Print_Titles_49_25">#REF!</definedName>
    <definedName name="_6471Excel_BuiltIn_Print_Titles_49_26" localSheetId="12">#REF!</definedName>
    <definedName name="_6471Excel_BuiltIn_Print_Titles_49_26" localSheetId="15">#REF!</definedName>
    <definedName name="_6471Excel_BuiltIn_Print_Titles_49_26" localSheetId="18">#REF!</definedName>
    <definedName name="_6471Excel_BuiltIn_Print_Titles_49_26" localSheetId="20">#REF!</definedName>
    <definedName name="_6471Excel_BuiltIn_Print_Titles_49_26">#REF!</definedName>
    <definedName name="_6472Excel_BuiltIn_Print_Titles_49_27" localSheetId="12">#REF!</definedName>
    <definedName name="_6472Excel_BuiltIn_Print_Titles_49_27" localSheetId="15">#REF!</definedName>
    <definedName name="_6472Excel_BuiltIn_Print_Titles_49_27" localSheetId="18">#REF!</definedName>
    <definedName name="_6472Excel_BuiltIn_Print_Titles_49_27" localSheetId="20">#REF!</definedName>
    <definedName name="_6472Excel_BuiltIn_Print_Titles_49_27">#REF!</definedName>
    <definedName name="_6473Excel_BuiltIn_Print_Titles_49_28" localSheetId="12">#REF!</definedName>
    <definedName name="_6473Excel_BuiltIn_Print_Titles_49_28" localSheetId="15">#REF!</definedName>
    <definedName name="_6473Excel_BuiltIn_Print_Titles_49_28" localSheetId="18">#REF!</definedName>
    <definedName name="_6473Excel_BuiltIn_Print_Titles_49_28" localSheetId="20">#REF!</definedName>
    <definedName name="_6473Excel_BuiltIn_Print_Titles_49_28">#REF!</definedName>
    <definedName name="_6474Excel_BuiltIn_Print_Titles_49_29" localSheetId="12">#REF!</definedName>
    <definedName name="_6474Excel_BuiltIn_Print_Titles_49_29" localSheetId="15">#REF!</definedName>
    <definedName name="_6474Excel_BuiltIn_Print_Titles_49_29" localSheetId="18">#REF!</definedName>
    <definedName name="_6474Excel_BuiltIn_Print_Titles_49_29" localSheetId="20">#REF!</definedName>
    <definedName name="_6474Excel_BuiltIn_Print_Titles_49_29">#REF!</definedName>
    <definedName name="_6475Excel_BuiltIn_Print_Titles_49_3" localSheetId="12">#REF!</definedName>
    <definedName name="_6475Excel_BuiltIn_Print_Titles_49_3" localSheetId="15">#REF!</definedName>
    <definedName name="_6475Excel_BuiltIn_Print_Titles_49_3" localSheetId="18">#REF!</definedName>
    <definedName name="_6475Excel_BuiltIn_Print_Titles_49_3" localSheetId="20">#REF!</definedName>
    <definedName name="_6475Excel_BuiltIn_Print_Titles_49_3">#REF!</definedName>
    <definedName name="_6476Excel_BuiltIn_Print_Titles_49_30" localSheetId="12">#REF!</definedName>
    <definedName name="_6476Excel_BuiltIn_Print_Titles_49_30" localSheetId="15">#REF!</definedName>
    <definedName name="_6476Excel_BuiltIn_Print_Titles_49_30" localSheetId="18">#REF!</definedName>
    <definedName name="_6476Excel_BuiltIn_Print_Titles_49_30" localSheetId="20">#REF!</definedName>
    <definedName name="_6476Excel_BuiltIn_Print_Titles_49_30">#REF!</definedName>
    <definedName name="_6477Excel_BuiltIn_Print_Titles_49_31" localSheetId="12">#REF!</definedName>
    <definedName name="_6477Excel_BuiltIn_Print_Titles_49_31" localSheetId="15">#REF!</definedName>
    <definedName name="_6477Excel_BuiltIn_Print_Titles_49_31" localSheetId="18">#REF!</definedName>
    <definedName name="_6477Excel_BuiltIn_Print_Titles_49_31" localSheetId="20">#REF!</definedName>
    <definedName name="_6477Excel_BuiltIn_Print_Titles_49_31">#REF!</definedName>
    <definedName name="_6478Excel_BuiltIn_Print_Titles_49_32" localSheetId="12">#REF!</definedName>
    <definedName name="_6478Excel_BuiltIn_Print_Titles_49_32" localSheetId="15">#REF!</definedName>
    <definedName name="_6478Excel_BuiltIn_Print_Titles_49_32" localSheetId="18">#REF!</definedName>
    <definedName name="_6478Excel_BuiltIn_Print_Titles_49_32" localSheetId="20">#REF!</definedName>
    <definedName name="_6478Excel_BuiltIn_Print_Titles_49_32">#REF!</definedName>
    <definedName name="_6479Excel_BuiltIn_Print_Titles_49_33" localSheetId="12">#REF!</definedName>
    <definedName name="_6479Excel_BuiltIn_Print_Titles_49_33" localSheetId="15">#REF!</definedName>
    <definedName name="_6479Excel_BuiltIn_Print_Titles_49_33" localSheetId="18">#REF!</definedName>
    <definedName name="_6479Excel_BuiltIn_Print_Titles_49_33" localSheetId="20">#REF!</definedName>
    <definedName name="_6479Excel_BuiltIn_Print_Titles_49_33">#REF!</definedName>
    <definedName name="_6480Excel_BuiltIn_Print_Titles_49_34" localSheetId="12">#REF!</definedName>
    <definedName name="_6480Excel_BuiltIn_Print_Titles_49_34" localSheetId="15">#REF!</definedName>
    <definedName name="_6480Excel_BuiltIn_Print_Titles_49_34" localSheetId="18">#REF!</definedName>
    <definedName name="_6480Excel_BuiltIn_Print_Titles_49_34" localSheetId="20">#REF!</definedName>
    <definedName name="_6480Excel_BuiltIn_Print_Titles_49_34">#REF!</definedName>
    <definedName name="_6481Excel_BuiltIn_Print_Titles_49_35" localSheetId="12">#REF!</definedName>
    <definedName name="_6481Excel_BuiltIn_Print_Titles_49_35" localSheetId="15">#REF!</definedName>
    <definedName name="_6481Excel_BuiltIn_Print_Titles_49_35" localSheetId="18">#REF!</definedName>
    <definedName name="_6481Excel_BuiltIn_Print_Titles_49_35" localSheetId="20">#REF!</definedName>
    <definedName name="_6481Excel_BuiltIn_Print_Titles_49_35">#REF!</definedName>
    <definedName name="_6482Excel_BuiltIn_Print_Titles_49_36" localSheetId="12">#REF!</definedName>
    <definedName name="_6482Excel_BuiltIn_Print_Titles_49_36" localSheetId="15">#REF!</definedName>
    <definedName name="_6482Excel_BuiltIn_Print_Titles_49_36" localSheetId="18">#REF!</definedName>
    <definedName name="_6482Excel_BuiltIn_Print_Titles_49_36" localSheetId="20">#REF!</definedName>
    <definedName name="_6482Excel_BuiltIn_Print_Titles_49_36">#REF!</definedName>
    <definedName name="_6483Excel_BuiltIn_Print_Titles_49_37" localSheetId="12">#REF!</definedName>
    <definedName name="_6483Excel_BuiltIn_Print_Titles_49_37" localSheetId="15">#REF!</definedName>
    <definedName name="_6483Excel_BuiltIn_Print_Titles_49_37" localSheetId="18">#REF!</definedName>
    <definedName name="_6483Excel_BuiltIn_Print_Titles_49_37" localSheetId="20">#REF!</definedName>
    <definedName name="_6483Excel_BuiltIn_Print_Titles_49_37">#REF!</definedName>
    <definedName name="_6484Excel_BuiltIn_Print_Titles_49_38" localSheetId="12">#REF!</definedName>
    <definedName name="_6484Excel_BuiltIn_Print_Titles_49_38" localSheetId="15">#REF!</definedName>
    <definedName name="_6484Excel_BuiltIn_Print_Titles_49_38" localSheetId="18">#REF!</definedName>
    <definedName name="_6484Excel_BuiltIn_Print_Titles_49_38" localSheetId="20">#REF!</definedName>
    <definedName name="_6484Excel_BuiltIn_Print_Titles_49_38">#REF!</definedName>
    <definedName name="_6485Excel_BuiltIn_Print_Titles_49_39" localSheetId="12">#REF!</definedName>
    <definedName name="_6485Excel_BuiltIn_Print_Titles_49_39" localSheetId="15">#REF!</definedName>
    <definedName name="_6485Excel_BuiltIn_Print_Titles_49_39" localSheetId="18">#REF!</definedName>
    <definedName name="_6485Excel_BuiltIn_Print_Titles_49_39" localSheetId="20">#REF!</definedName>
    <definedName name="_6485Excel_BuiltIn_Print_Titles_49_39">#REF!</definedName>
    <definedName name="_6486Excel_BuiltIn_Print_Titles_49_4" localSheetId="12">#REF!</definedName>
    <definedName name="_6486Excel_BuiltIn_Print_Titles_49_4" localSheetId="15">#REF!</definedName>
    <definedName name="_6486Excel_BuiltIn_Print_Titles_49_4" localSheetId="18">#REF!</definedName>
    <definedName name="_6486Excel_BuiltIn_Print_Titles_49_4" localSheetId="20">#REF!</definedName>
    <definedName name="_6486Excel_BuiltIn_Print_Titles_49_4">#REF!</definedName>
    <definedName name="_6487Excel_BuiltIn_Print_Titles_49_40" localSheetId="12">#REF!</definedName>
    <definedName name="_6487Excel_BuiltIn_Print_Titles_49_40" localSheetId="15">#REF!</definedName>
    <definedName name="_6487Excel_BuiltIn_Print_Titles_49_40" localSheetId="18">#REF!</definedName>
    <definedName name="_6487Excel_BuiltIn_Print_Titles_49_40" localSheetId="20">#REF!</definedName>
    <definedName name="_6487Excel_BuiltIn_Print_Titles_49_40">#REF!</definedName>
    <definedName name="_6488Excel_BuiltIn_Print_Titles_49_41" localSheetId="12">#REF!</definedName>
    <definedName name="_6488Excel_BuiltIn_Print_Titles_49_41" localSheetId="15">#REF!</definedName>
    <definedName name="_6488Excel_BuiltIn_Print_Titles_49_41" localSheetId="18">#REF!</definedName>
    <definedName name="_6488Excel_BuiltIn_Print_Titles_49_41" localSheetId="20">#REF!</definedName>
    <definedName name="_6488Excel_BuiltIn_Print_Titles_49_41">#REF!</definedName>
    <definedName name="_6489Excel_BuiltIn_Print_Titles_49_42" localSheetId="12">#REF!</definedName>
    <definedName name="_6489Excel_BuiltIn_Print_Titles_49_42" localSheetId="15">#REF!</definedName>
    <definedName name="_6489Excel_BuiltIn_Print_Titles_49_42" localSheetId="18">#REF!</definedName>
    <definedName name="_6489Excel_BuiltIn_Print_Titles_49_42" localSheetId="20">#REF!</definedName>
    <definedName name="_6489Excel_BuiltIn_Print_Titles_49_42">#REF!</definedName>
    <definedName name="_6490Excel_BuiltIn_Print_Titles_49_43" localSheetId="12">#REF!</definedName>
    <definedName name="_6490Excel_BuiltIn_Print_Titles_49_43" localSheetId="15">#REF!</definedName>
    <definedName name="_6490Excel_BuiltIn_Print_Titles_49_43" localSheetId="18">#REF!</definedName>
    <definedName name="_6490Excel_BuiltIn_Print_Titles_49_43" localSheetId="20">#REF!</definedName>
    <definedName name="_6490Excel_BuiltIn_Print_Titles_49_43">#REF!</definedName>
    <definedName name="_6491Excel_BuiltIn_Print_Titles_49_44" localSheetId="12">#REF!</definedName>
    <definedName name="_6491Excel_BuiltIn_Print_Titles_49_44" localSheetId="15">#REF!</definedName>
    <definedName name="_6491Excel_BuiltIn_Print_Titles_49_44" localSheetId="18">#REF!</definedName>
    <definedName name="_6491Excel_BuiltIn_Print_Titles_49_44" localSheetId="20">#REF!</definedName>
    <definedName name="_6491Excel_BuiltIn_Print_Titles_49_44">#REF!</definedName>
    <definedName name="_6492Excel_BuiltIn_Print_Titles_49_45" localSheetId="12">#REF!</definedName>
    <definedName name="_6492Excel_BuiltIn_Print_Titles_49_45" localSheetId="15">#REF!</definedName>
    <definedName name="_6492Excel_BuiltIn_Print_Titles_49_45" localSheetId="18">#REF!</definedName>
    <definedName name="_6492Excel_BuiltIn_Print_Titles_49_45" localSheetId="20">#REF!</definedName>
    <definedName name="_6492Excel_BuiltIn_Print_Titles_49_45">#REF!</definedName>
    <definedName name="_6493Excel_BuiltIn_Print_Titles_49_46" localSheetId="12">#REF!</definedName>
    <definedName name="_6493Excel_BuiltIn_Print_Titles_49_46" localSheetId="15">#REF!</definedName>
    <definedName name="_6493Excel_BuiltIn_Print_Titles_49_46" localSheetId="18">#REF!</definedName>
    <definedName name="_6493Excel_BuiltIn_Print_Titles_49_46" localSheetId="20">#REF!</definedName>
    <definedName name="_6493Excel_BuiltIn_Print_Titles_49_46">#REF!</definedName>
    <definedName name="_6494Excel_BuiltIn_Print_Titles_49_47" localSheetId="12">#REF!</definedName>
    <definedName name="_6494Excel_BuiltIn_Print_Titles_49_47" localSheetId="15">#REF!</definedName>
    <definedName name="_6494Excel_BuiltIn_Print_Titles_49_47" localSheetId="18">#REF!</definedName>
    <definedName name="_6494Excel_BuiltIn_Print_Titles_49_47" localSheetId="20">#REF!</definedName>
    <definedName name="_6494Excel_BuiltIn_Print_Titles_49_47">#REF!</definedName>
    <definedName name="_6495Excel_BuiltIn_Print_Titles_49_48" localSheetId="12">#REF!</definedName>
    <definedName name="_6495Excel_BuiltIn_Print_Titles_49_48" localSheetId="15">#REF!</definedName>
    <definedName name="_6495Excel_BuiltIn_Print_Titles_49_48" localSheetId="18">#REF!</definedName>
    <definedName name="_6495Excel_BuiltIn_Print_Titles_49_48" localSheetId="20">#REF!</definedName>
    <definedName name="_6495Excel_BuiltIn_Print_Titles_49_48">#REF!</definedName>
    <definedName name="_6496Excel_BuiltIn_Print_Titles_49_49" localSheetId="12">#REF!</definedName>
    <definedName name="_6496Excel_BuiltIn_Print_Titles_49_49" localSheetId="15">#REF!</definedName>
    <definedName name="_6496Excel_BuiltIn_Print_Titles_49_49" localSheetId="18">#REF!</definedName>
    <definedName name="_6496Excel_BuiltIn_Print_Titles_49_49" localSheetId="20">#REF!</definedName>
    <definedName name="_6496Excel_BuiltIn_Print_Titles_49_49">#REF!</definedName>
    <definedName name="_6497Excel_BuiltIn_Print_Titles_49_5" localSheetId="12">#REF!</definedName>
    <definedName name="_6497Excel_BuiltIn_Print_Titles_49_5" localSheetId="15">#REF!</definedName>
    <definedName name="_6497Excel_BuiltIn_Print_Titles_49_5" localSheetId="18">#REF!</definedName>
    <definedName name="_6497Excel_BuiltIn_Print_Titles_49_5" localSheetId="20">#REF!</definedName>
    <definedName name="_6497Excel_BuiltIn_Print_Titles_49_5">#REF!</definedName>
    <definedName name="_6498Excel_BuiltIn_Print_Titles_49_50" localSheetId="12">#REF!</definedName>
    <definedName name="_6498Excel_BuiltIn_Print_Titles_49_50" localSheetId="15">#REF!</definedName>
    <definedName name="_6498Excel_BuiltIn_Print_Titles_49_50" localSheetId="18">#REF!</definedName>
    <definedName name="_6498Excel_BuiltIn_Print_Titles_49_50" localSheetId="20">#REF!</definedName>
    <definedName name="_6498Excel_BuiltIn_Print_Titles_49_50">#REF!</definedName>
    <definedName name="_6499Excel_BuiltIn_Print_Titles_49_51" localSheetId="12">#REF!</definedName>
    <definedName name="_6499Excel_BuiltIn_Print_Titles_49_51" localSheetId="15">#REF!</definedName>
    <definedName name="_6499Excel_BuiltIn_Print_Titles_49_51" localSheetId="18">#REF!</definedName>
    <definedName name="_6499Excel_BuiltIn_Print_Titles_49_51" localSheetId="20">#REF!</definedName>
    <definedName name="_6499Excel_BuiltIn_Print_Titles_49_51">#REF!</definedName>
    <definedName name="_6500Excel_BuiltIn_Print_Titles_49_52" localSheetId="12">#REF!</definedName>
    <definedName name="_6500Excel_BuiltIn_Print_Titles_49_52" localSheetId="15">#REF!</definedName>
    <definedName name="_6500Excel_BuiltIn_Print_Titles_49_52" localSheetId="18">#REF!</definedName>
    <definedName name="_6500Excel_BuiltIn_Print_Titles_49_52" localSheetId="20">#REF!</definedName>
    <definedName name="_6500Excel_BuiltIn_Print_Titles_49_52">#REF!</definedName>
    <definedName name="_6501Excel_BuiltIn_Print_Titles_49_53" localSheetId="12">#REF!</definedName>
    <definedName name="_6501Excel_BuiltIn_Print_Titles_49_53" localSheetId="15">#REF!</definedName>
    <definedName name="_6501Excel_BuiltIn_Print_Titles_49_53" localSheetId="18">#REF!</definedName>
    <definedName name="_6501Excel_BuiltIn_Print_Titles_49_53" localSheetId="20">#REF!</definedName>
    <definedName name="_6501Excel_BuiltIn_Print_Titles_49_53">#REF!</definedName>
    <definedName name="_6502Excel_BuiltIn_Print_Titles_49_54" localSheetId="12">#REF!</definedName>
    <definedName name="_6502Excel_BuiltIn_Print_Titles_49_54" localSheetId="15">#REF!</definedName>
    <definedName name="_6502Excel_BuiltIn_Print_Titles_49_54" localSheetId="18">#REF!</definedName>
    <definedName name="_6502Excel_BuiltIn_Print_Titles_49_54" localSheetId="20">#REF!</definedName>
    <definedName name="_6502Excel_BuiltIn_Print_Titles_49_54">#REF!</definedName>
    <definedName name="_6503Excel_BuiltIn_Print_Titles_49_55" localSheetId="12">#REF!</definedName>
    <definedName name="_6503Excel_BuiltIn_Print_Titles_49_55" localSheetId="15">#REF!</definedName>
    <definedName name="_6503Excel_BuiltIn_Print_Titles_49_55" localSheetId="18">#REF!</definedName>
    <definedName name="_6503Excel_BuiltIn_Print_Titles_49_55" localSheetId="20">#REF!</definedName>
    <definedName name="_6503Excel_BuiltIn_Print_Titles_49_55">#REF!</definedName>
    <definedName name="_6504Excel_BuiltIn_Print_Titles_49_56" localSheetId="12">#REF!</definedName>
    <definedName name="_6504Excel_BuiltIn_Print_Titles_49_56" localSheetId="15">#REF!</definedName>
    <definedName name="_6504Excel_BuiltIn_Print_Titles_49_56" localSheetId="18">#REF!</definedName>
    <definedName name="_6504Excel_BuiltIn_Print_Titles_49_56" localSheetId="20">#REF!</definedName>
    <definedName name="_6504Excel_BuiltIn_Print_Titles_49_56">#REF!</definedName>
    <definedName name="_6505Excel_BuiltIn_Print_Titles_49_57" localSheetId="12">#REF!</definedName>
    <definedName name="_6505Excel_BuiltIn_Print_Titles_49_57" localSheetId="15">#REF!</definedName>
    <definedName name="_6505Excel_BuiltIn_Print_Titles_49_57" localSheetId="18">#REF!</definedName>
    <definedName name="_6505Excel_BuiltIn_Print_Titles_49_57" localSheetId="20">#REF!</definedName>
    <definedName name="_6505Excel_BuiltIn_Print_Titles_49_57">#REF!</definedName>
    <definedName name="_6506Excel_BuiltIn_Print_Titles_49_58" localSheetId="12">#REF!</definedName>
    <definedName name="_6506Excel_BuiltIn_Print_Titles_49_58" localSheetId="15">#REF!</definedName>
    <definedName name="_6506Excel_BuiltIn_Print_Titles_49_58" localSheetId="18">#REF!</definedName>
    <definedName name="_6506Excel_BuiltIn_Print_Titles_49_58" localSheetId="20">#REF!</definedName>
    <definedName name="_6506Excel_BuiltIn_Print_Titles_49_58">#REF!</definedName>
    <definedName name="_6507Excel_BuiltIn_Print_Titles_49_59" localSheetId="12">#REF!</definedName>
    <definedName name="_6507Excel_BuiltIn_Print_Titles_49_59" localSheetId="15">#REF!</definedName>
    <definedName name="_6507Excel_BuiltIn_Print_Titles_49_59" localSheetId="18">#REF!</definedName>
    <definedName name="_6507Excel_BuiltIn_Print_Titles_49_59" localSheetId="20">#REF!</definedName>
    <definedName name="_6507Excel_BuiltIn_Print_Titles_49_59">#REF!</definedName>
    <definedName name="_6508Excel_BuiltIn_Print_Titles_49_6" localSheetId="12">#REF!</definedName>
    <definedName name="_6508Excel_BuiltIn_Print_Titles_49_6" localSheetId="15">#REF!</definedName>
    <definedName name="_6508Excel_BuiltIn_Print_Titles_49_6" localSheetId="18">#REF!</definedName>
    <definedName name="_6508Excel_BuiltIn_Print_Titles_49_6" localSheetId="20">#REF!</definedName>
    <definedName name="_6508Excel_BuiltIn_Print_Titles_49_6">#REF!</definedName>
    <definedName name="_6509Excel_BuiltIn_Print_Titles_49_60" localSheetId="12">#REF!</definedName>
    <definedName name="_6509Excel_BuiltIn_Print_Titles_49_60" localSheetId="15">#REF!</definedName>
    <definedName name="_6509Excel_BuiltIn_Print_Titles_49_60" localSheetId="18">#REF!</definedName>
    <definedName name="_6509Excel_BuiltIn_Print_Titles_49_60" localSheetId="20">#REF!</definedName>
    <definedName name="_6509Excel_BuiltIn_Print_Titles_49_60">#REF!</definedName>
    <definedName name="_6510Excel_BuiltIn_Print_Titles_49_7" localSheetId="12">#REF!</definedName>
    <definedName name="_6510Excel_BuiltIn_Print_Titles_49_7" localSheetId="15">#REF!</definedName>
    <definedName name="_6510Excel_BuiltIn_Print_Titles_49_7" localSheetId="18">#REF!</definedName>
    <definedName name="_6510Excel_BuiltIn_Print_Titles_49_7" localSheetId="20">#REF!</definedName>
    <definedName name="_6510Excel_BuiltIn_Print_Titles_49_7">#REF!</definedName>
    <definedName name="_6511Excel_BuiltIn_Print_Titles_49_8" localSheetId="12">#REF!</definedName>
    <definedName name="_6511Excel_BuiltIn_Print_Titles_49_8" localSheetId="15">#REF!</definedName>
    <definedName name="_6511Excel_BuiltIn_Print_Titles_49_8" localSheetId="18">#REF!</definedName>
    <definedName name="_6511Excel_BuiltIn_Print_Titles_49_8" localSheetId="20">#REF!</definedName>
    <definedName name="_6511Excel_BuiltIn_Print_Titles_49_8">#REF!</definedName>
    <definedName name="_6512Excel_BuiltIn_Print_Titles_49_9" localSheetId="12">#REF!</definedName>
    <definedName name="_6512Excel_BuiltIn_Print_Titles_49_9" localSheetId="15">#REF!</definedName>
    <definedName name="_6512Excel_BuiltIn_Print_Titles_49_9" localSheetId="18">#REF!</definedName>
    <definedName name="_6512Excel_BuiltIn_Print_Titles_49_9" localSheetId="20">#REF!</definedName>
    <definedName name="_6512Excel_BuiltIn_Print_Titles_49_9">#REF!</definedName>
    <definedName name="_6561gkfy_1" localSheetId="12">'[1]144 _лимит_'!#REF!</definedName>
    <definedName name="_6561gkfy_1" localSheetId="15">'[1]144 _лимит_'!#REF!</definedName>
    <definedName name="_6561gkfy_1" localSheetId="18">'[1]144 _лимит_'!#REF!</definedName>
    <definedName name="_6561gkfy_1" localSheetId="20">'[1]144 _лимит_'!#REF!</definedName>
    <definedName name="_6561gkfy_1">'[1]144 _лимит_'!#REF!</definedName>
    <definedName name="_6610gkfy_10" localSheetId="12">'[1]144 _лимит_'!#REF!</definedName>
    <definedName name="_6610gkfy_10" localSheetId="15">'[1]144 _лимит_'!#REF!</definedName>
    <definedName name="_6610gkfy_10" localSheetId="18">'[1]144 _лимит_'!#REF!</definedName>
    <definedName name="_6610gkfy_10" localSheetId="20">'[1]144 _лимит_'!#REF!</definedName>
    <definedName name="_6610gkfy_10">'[1]144 _лимит_'!#REF!</definedName>
    <definedName name="_6659gkfy_11" localSheetId="12">'[1]144 _лимит_'!#REF!</definedName>
    <definedName name="_6659gkfy_11" localSheetId="15">'[1]144 _лимит_'!#REF!</definedName>
    <definedName name="_6659gkfy_11" localSheetId="18">'[1]144 _лимит_'!#REF!</definedName>
    <definedName name="_6659gkfy_11" localSheetId="20">'[1]144 _лимит_'!#REF!</definedName>
    <definedName name="_6659gkfy_11">'[1]144 _лимит_'!#REF!</definedName>
    <definedName name="_6708gkfy_12" localSheetId="12">'[1]144 _лимит_'!#REF!</definedName>
    <definedName name="_6708gkfy_12" localSheetId="15">'[1]144 _лимит_'!#REF!</definedName>
    <definedName name="_6708gkfy_12" localSheetId="18">'[1]144 _лимит_'!#REF!</definedName>
    <definedName name="_6708gkfy_12" localSheetId="20">'[1]144 _лимит_'!#REF!</definedName>
    <definedName name="_6708gkfy_12">'[1]144 _лимит_'!#REF!</definedName>
    <definedName name="_6757gkfy_13" localSheetId="12">'[1]144 _лимит_'!#REF!</definedName>
    <definedName name="_6757gkfy_13" localSheetId="15">'[1]144 _лимит_'!#REF!</definedName>
    <definedName name="_6757gkfy_13" localSheetId="18">'[1]144 _лимит_'!#REF!</definedName>
    <definedName name="_6757gkfy_13" localSheetId="20">'[1]144 _лимит_'!#REF!</definedName>
    <definedName name="_6757gkfy_13">'[1]144 _лимит_'!#REF!</definedName>
    <definedName name="_6806gkfy_14" localSheetId="12">'[1]144 _лимит_'!#REF!</definedName>
    <definedName name="_6806gkfy_14" localSheetId="15">'[1]144 _лимит_'!#REF!</definedName>
    <definedName name="_6806gkfy_14" localSheetId="18">'[1]144 _лимит_'!#REF!</definedName>
    <definedName name="_6806gkfy_14" localSheetId="20">'[1]144 _лимит_'!#REF!</definedName>
    <definedName name="_6806gkfy_14">'[1]144 _лимит_'!#REF!</definedName>
    <definedName name="_6855gkfy_15" localSheetId="12">'[1]144 _лимит_'!#REF!</definedName>
    <definedName name="_6855gkfy_15" localSheetId="15">'[1]144 _лимит_'!#REF!</definedName>
    <definedName name="_6855gkfy_15" localSheetId="18">'[1]144 _лимит_'!#REF!</definedName>
    <definedName name="_6855gkfy_15" localSheetId="20">'[1]144 _лимит_'!#REF!</definedName>
    <definedName name="_6855gkfy_15">'[1]144 _лимит_'!#REF!</definedName>
    <definedName name="_686Excel_BuiltIn_Print_Titles_31_11" localSheetId="12">'[1]144 _лимит_'!#REF!</definedName>
    <definedName name="_686Excel_BuiltIn_Print_Titles_31_11" localSheetId="15">'[1]144 _лимит_'!#REF!</definedName>
    <definedName name="_686Excel_BuiltIn_Print_Titles_31_11" localSheetId="18">'[1]144 _лимит_'!#REF!</definedName>
    <definedName name="_686Excel_BuiltIn_Print_Titles_31_11" localSheetId="20">'[1]144 _лимит_'!#REF!</definedName>
    <definedName name="_686Excel_BuiltIn_Print_Titles_31_11">'[1]144 _лимит_'!#REF!</definedName>
    <definedName name="_6904gkfy_16" localSheetId="12">'[1]144 _лимит_'!#REF!</definedName>
    <definedName name="_6904gkfy_16" localSheetId="15">'[1]144 _лимит_'!#REF!</definedName>
    <definedName name="_6904gkfy_16" localSheetId="18">'[1]144 _лимит_'!#REF!</definedName>
    <definedName name="_6904gkfy_16" localSheetId="20">'[1]144 _лимит_'!#REF!</definedName>
    <definedName name="_6904gkfy_16">'[1]144 _лимит_'!#REF!</definedName>
    <definedName name="_6953gkfy_17" localSheetId="12">'[1]144 _лимит_'!#REF!</definedName>
    <definedName name="_6953gkfy_17" localSheetId="15">'[1]144 _лимит_'!#REF!</definedName>
    <definedName name="_6953gkfy_17" localSheetId="18">'[1]144 _лимит_'!#REF!</definedName>
    <definedName name="_6953gkfy_17" localSheetId="20">'[1]144 _лимит_'!#REF!</definedName>
    <definedName name="_6953gkfy_17">'[1]144 _лимит_'!#REF!</definedName>
    <definedName name="_7002gkfy_18" localSheetId="12">'[1]144 _лимит_'!#REF!</definedName>
    <definedName name="_7002gkfy_18" localSheetId="15">'[1]144 _лимит_'!#REF!</definedName>
    <definedName name="_7002gkfy_18" localSheetId="18">'[1]144 _лимит_'!#REF!</definedName>
    <definedName name="_7002gkfy_18" localSheetId="20">'[1]144 _лимит_'!#REF!</definedName>
    <definedName name="_7002gkfy_18">'[1]144 _лимит_'!#REF!</definedName>
    <definedName name="_7051gkfy_19" localSheetId="12">'[1]144 _лимит_'!#REF!</definedName>
    <definedName name="_7051gkfy_19" localSheetId="15">'[1]144 _лимит_'!#REF!</definedName>
    <definedName name="_7051gkfy_19" localSheetId="18">'[1]144 _лимит_'!#REF!</definedName>
    <definedName name="_7051gkfy_19" localSheetId="20">'[1]144 _лимит_'!#REF!</definedName>
    <definedName name="_7051gkfy_19">'[1]144 _лимит_'!#REF!</definedName>
    <definedName name="_7100gkfy_2" localSheetId="12">'[1]144 _лимит_'!#REF!</definedName>
    <definedName name="_7100gkfy_2" localSheetId="15">'[1]144 _лимит_'!#REF!</definedName>
    <definedName name="_7100gkfy_2" localSheetId="18">'[1]144 _лимит_'!#REF!</definedName>
    <definedName name="_7100gkfy_2" localSheetId="20">'[1]144 _лимит_'!#REF!</definedName>
    <definedName name="_7100gkfy_2">'[1]144 _лимит_'!#REF!</definedName>
    <definedName name="_7149gkfy_20" localSheetId="12">'[1]144 _лимит_'!#REF!</definedName>
    <definedName name="_7149gkfy_20" localSheetId="15">'[1]144 _лимит_'!#REF!</definedName>
    <definedName name="_7149gkfy_20" localSheetId="18">'[1]144 _лимит_'!#REF!</definedName>
    <definedName name="_7149gkfy_20" localSheetId="20">'[1]144 _лимит_'!#REF!</definedName>
    <definedName name="_7149gkfy_20">'[1]144 _лимит_'!#REF!</definedName>
    <definedName name="_7198gkfy_21" localSheetId="12">'[1]144 _лимит_'!#REF!</definedName>
    <definedName name="_7198gkfy_21" localSheetId="15">'[1]144 _лимит_'!#REF!</definedName>
    <definedName name="_7198gkfy_21" localSheetId="18">'[1]144 _лимит_'!#REF!</definedName>
    <definedName name="_7198gkfy_21" localSheetId="20">'[1]144 _лимит_'!#REF!</definedName>
    <definedName name="_7198gkfy_21">'[1]144 _лимит_'!#REF!</definedName>
    <definedName name="_7247gkfy_22" localSheetId="12">'[1]144 _лимит_'!#REF!</definedName>
    <definedName name="_7247gkfy_22" localSheetId="15">'[1]144 _лимит_'!#REF!</definedName>
    <definedName name="_7247gkfy_22" localSheetId="18">'[1]144 _лимит_'!#REF!</definedName>
    <definedName name="_7247gkfy_22" localSheetId="20">'[1]144 _лимит_'!#REF!</definedName>
    <definedName name="_7247gkfy_22">'[1]144 _лимит_'!#REF!</definedName>
    <definedName name="_7296gkfy_23" localSheetId="12">'[1]144 _лимит_'!#REF!</definedName>
    <definedName name="_7296gkfy_23" localSheetId="15">'[1]144 _лимит_'!#REF!</definedName>
    <definedName name="_7296gkfy_23" localSheetId="18">'[1]144 _лимит_'!#REF!</definedName>
    <definedName name="_7296gkfy_23" localSheetId="20">'[1]144 _лимит_'!#REF!</definedName>
    <definedName name="_7296gkfy_23">'[1]144 _лимит_'!#REF!</definedName>
    <definedName name="_7345gkfy_24" localSheetId="12">'[1]144 _лимит_'!#REF!</definedName>
    <definedName name="_7345gkfy_24" localSheetId="15">'[1]144 _лимит_'!#REF!</definedName>
    <definedName name="_7345gkfy_24" localSheetId="18">'[1]144 _лимит_'!#REF!</definedName>
    <definedName name="_7345gkfy_24" localSheetId="20">'[1]144 _лимит_'!#REF!</definedName>
    <definedName name="_7345gkfy_24">'[1]144 _лимит_'!#REF!</definedName>
    <definedName name="_735Excel_BuiltIn_Print_Titles_31_110" localSheetId="12">'[1]144 _лимит_'!#REF!</definedName>
    <definedName name="_735Excel_BuiltIn_Print_Titles_31_110" localSheetId="15">'[1]144 _лимит_'!#REF!</definedName>
    <definedName name="_735Excel_BuiltIn_Print_Titles_31_110" localSheetId="18">'[1]144 _лимит_'!#REF!</definedName>
    <definedName name="_735Excel_BuiltIn_Print_Titles_31_110" localSheetId="20">'[1]144 _лимит_'!#REF!</definedName>
    <definedName name="_735Excel_BuiltIn_Print_Titles_31_110">'[1]144 _лимит_'!#REF!</definedName>
    <definedName name="_7394gkfy_25" localSheetId="12">'[1]144 _лимит_'!#REF!</definedName>
    <definedName name="_7394gkfy_25" localSheetId="15">'[1]144 _лимит_'!#REF!</definedName>
    <definedName name="_7394gkfy_25" localSheetId="18">'[1]144 _лимит_'!#REF!</definedName>
    <definedName name="_7394gkfy_25" localSheetId="20">'[1]144 _лимит_'!#REF!</definedName>
    <definedName name="_7394gkfy_25">'[1]144 _лимит_'!#REF!</definedName>
    <definedName name="_7443gkfy_26" localSheetId="12">'[1]144 _лимит_'!#REF!</definedName>
    <definedName name="_7443gkfy_26" localSheetId="15">'[1]144 _лимит_'!#REF!</definedName>
    <definedName name="_7443gkfy_26" localSheetId="18">'[1]144 _лимит_'!#REF!</definedName>
    <definedName name="_7443gkfy_26" localSheetId="20">'[1]144 _лимит_'!#REF!</definedName>
    <definedName name="_7443gkfy_26">'[1]144 _лимит_'!#REF!</definedName>
    <definedName name="_7492gkfy_27" localSheetId="12">'[1]144 _лимит_'!#REF!</definedName>
    <definedName name="_7492gkfy_27" localSheetId="15">'[1]144 _лимит_'!#REF!</definedName>
    <definedName name="_7492gkfy_27" localSheetId="18">'[1]144 _лимит_'!#REF!</definedName>
    <definedName name="_7492gkfy_27" localSheetId="20">'[1]144 _лимит_'!#REF!</definedName>
    <definedName name="_7492gkfy_27">'[1]144 _лимит_'!#REF!</definedName>
    <definedName name="_7541gkfy_28" localSheetId="12">'[1]144 _лимит_'!#REF!</definedName>
    <definedName name="_7541gkfy_28" localSheetId="15">'[1]144 _лимит_'!#REF!</definedName>
    <definedName name="_7541gkfy_28" localSheetId="18">'[1]144 _лимит_'!#REF!</definedName>
    <definedName name="_7541gkfy_28" localSheetId="20">'[1]144 _лимит_'!#REF!</definedName>
    <definedName name="_7541gkfy_28">'[1]144 _лимит_'!#REF!</definedName>
    <definedName name="_7590gkfy_29" localSheetId="12">'[1]144 _лимит_'!#REF!</definedName>
    <definedName name="_7590gkfy_29" localSheetId="15">'[1]144 _лимит_'!#REF!</definedName>
    <definedName name="_7590gkfy_29" localSheetId="18">'[1]144 _лимит_'!#REF!</definedName>
    <definedName name="_7590gkfy_29" localSheetId="20">'[1]144 _лимит_'!#REF!</definedName>
    <definedName name="_7590gkfy_29">'[1]144 _лимит_'!#REF!</definedName>
    <definedName name="_7639gkfy_3" localSheetId="12">'[1]144 _лимит_'!#REF!</definedName>
    <definedName name="_7639gkfy_3" localSheetId="15">'[1]144 _лимит_'!#REF!</definedName>
    <definedName name="_7639gkfy_3" localSheetId="18">'[1]144 _лимит_'!#REF!</definedName>
    <definedName name="_7639gkfy_3" localSheetId="20">'[1]144 _лимит_'!#REF!</definedName>
    <definedName name="_7639gkfy_3">'[1]144 _лимит_'!#REF!</definedName>
    <definedName name="_7688gkfy_30" localSheetId="12">'[1]144 _лимит_'!#REF!</definedName>
    <definedName name="_7688gkfy_30" localSheetId="15">'[1]144 _лимит_'!#REF!</definedName>
    <definedName name="_7688gkfy_30" localSheetId="18">'[1]144 _лимит_'!#REF!</definedName>
    <definedName name="_7688gkfy_30" localSheetId="20">'[1]144 _лимит_'!#REF!</definedName>
    <definedName name="_7688gkfy_30">'[1]144 _лимит_'!#REF!</definedName>
    <definedName name="_7737gkfy_31" localSheetId="12">'[1]144 _лимит_'!#REF!</definedName>
    <definedName name="_7737gkfy_31" localSheetId="15">'[1]144 _лимит_'!#REF!</definedName>
    <definedName name="_7737gkfy_31" localSheetId="18">'[1]144 _лимит_'!#REF!</definedName>
    <definedName name="_7737gkfy_31" localSheetId="20">'[1]144 _лимит_'!#REF!</definedName>
    <definedName name="_7737gkfy_31">'[1]144 _лимит_'!#REF!</definedName>
    <definedName name="_7786gkfy_32" localSheetId="12">'[1]144 _лимит_'!#REF!</definedName>
    <definedName name="_7786gkfy_32" localSheetId="15">'[1]144 _лимит_'!#REF!</definedName>
    <definedName name="_7786gkfy_32" localSheetId="18">'[1]144 _лимит_'!#REF!</definedName>
    <definedName name="_7786gkfy_32" localSheetId="20">'[1]144 _лимит_'!#REF!</definedName>
    <definedName name="_7786gkfy_32">'[1]144 _лимит_'!#REF!</definedName>
    <definedName name="_7835gkfy_33" localSheetId="12">'[1]144 _лимит_'!#REF!</definedName>
    <definedName name="_7835gkfy_33" localSheetId="15">'[1]144 _лимит_'!#REF!</definedName>
    <definedName name="_7835gkfy_33" localSheetId="18">'[1]144 _лимит_'!#REF!</definedName>
    <definedName name="_7835gkfy_33" localSheetId="20">'[1]144 _лимит_'!#REF!</definedName>
    <definedName name="_7835gkfy_33">'[1]144 _лимит_'!#REF!</definedName>
    <definedName name="_784Excel_BuiltIn_Print_Titles_31_111" localSheetId="12">'[1]144 _лимит_'!#REF!</definedName>
    <definedName name="_784Excel_BuiltIn_Print_Titles_31_111" localSheetId="15">'[1]144 _лимит_'!#REF!</definedName>
    <definedName name="_784Excel_BuiltIn_Print_Titles_31_111" localSheetId="18">'[1]144 _лимит_'!#REF!</definedName>
    <definedName name="_784Excel_BuiltIn_Print_Titles_31_111" localSheetId="20">'[1]144 _лимит_'!#REF!</definedName>
    <definedName name="_784Excel_BuiltIn_Print_Titles_31_111">'[1]144 _лимит_'!#REF!</definedName>
    <definedName name="_7884gkfy_34" localSheetId="12">'[1]144 _лимит_'!#REF!</definedName>
    <definedName name="_7884gkfy_34" localSheetId="15">'[1]144 _лимит_'!#REF!</definedName>
    <definedName name="_7884gkfy_34" localSheetId="18">'[1]144 _лимит_'!#REF!</definedName>
    <definedName name="_7884gkfy_34" localSheetId="20">'[1]144 _лимит_'!#REF!</definedName>
    <definedName name="_7884gkfy_34">'[1]144 _лимит_'!#REF!</definedName>
    <definedName name="_7933gkfy_35" localSheetId="12">'[1]144 _лимит_'!#REF!</definedName>
    <definedName name="_7933gkfy_35" localSheetId="15">'[1]144 _лимит_'!#REF!</definedName>
    <definedName name="_7933gkfy_35" localSheetId="18">'[1]144 _лимит_'!#REF!</definedName>
    <definedName name="_7933gkfy_35" localSheetId="20">'[1]144 _лимит_'!#REF!</definedName>
    <definedName name="_7933gkfy_35">'[1]144 _лимит_'!#REF!</definedName>
    <definedName name="_7982gkfy_36" localSheetId="12">'[1]144 _лимит_'!#REF!</definedName>
    <definedName name="_7982gkfy_36" localSheetId="15">'[1]144 _лимит_'!#REF!</definedName>
    <definedName name="_7982gkfy_36" localSheetId="18">'[1]144 _лимит_'!#REF!</definedName>
    <definedName name="_7982gkfy_36" localSheetId="20">'[1]144 _лимит_'!#REF!</definedName>
    <definedName name="_7982gkfy_36">'[1]144 _лимит_'!#REF!</definedName>
    <definedName name="_8031gkfy_37" localSheetId="12">'[1]144 _лимит_'!#REF!</definedName>
    <definedName name="_8031gkfy_37" localSheetId="15">'[1]144 _лимит_'!#REF!</definedName>
    <definedName name="_8031gkfy_37" localSheetId="18">'[1]144 _лимит_'!#REF!</definedName>
    <definedName name="_8031gkfy_37" localSheetId="20">'[1]144 _лимит_'!#REF!</definedName>
    <definedName name="_8031gkfy_37">'[1]144 _лимит_'!#REF!</definedName>
    <definedName name="_8080gkfy_38" localSheetId="12">'[1]144 _лимит_'!#REF!</definedName>
    <definedName name="_8080gkfy_38" localSheetId="15">'[1]144 _лимит_'!#REF!</definedName>
    <definedName name="_8080gkfy_38" localSheetId="18">'[1]144 _лимит_'!#REF!</definedName>
    <definedName name="_8080gkfy_38" localSheetId="20">'[1]144 _лимит_'!#REF!</definedName>
    <definedName name="_8080gkfy_38">'[1]144 _лимит_'!#REF!</definedName>
    <definedName name="_8129gkfy_39" localSheetId="12">'[1]144 _лимит_'!#REF!</definedName>
    <definedName name="_8129gkfy_39" localSheetId="15">'[1]144 _лимит_'!#REF!</definedName>
    <definedName name="_8129gkfy_39" localSheetId="18">'[1]144 _лимит_'!#REF!</definedName>
    <definedName name="_8129gkfy_39" localSheetId="20">'[1]144 _лимит_'!#REF!</definedName>
    <definedName name="_8129gkfy_39">'[1]144 _лимит_'!#REF!</definedName>
    <definedName name="_8178gkfy_4" localSheetId="12">'[1]144 _лимит_'!#REF!</definedName>
    <definedName name="_8178gkfy_4" localSheetId="15">'[1]144 _лимит_'!#REF!</definedName>
    <definedName name="_8178gkfy_4" localSheetId="18">'[1]144 _лимит_'!#REF!</definedName>
    <definedName name="_8178gkfy_4" localSheetId="20">'[1]144 _лимит_'!#REF!</definedName>
    <definedName name="_8178gkfy_4">'[1]144 _лимит_'!#REF!</definedName>
    <definedName name="_8227gkfy_40" localSheetId="12">'[1]144 _лимит_'!#REF!</definedName>
    <definedName name="_8227gkfy_40" localSheetId="15">'[1]144 _лимит_'!#REF!</definedName>
    <definedName name="_8227gkfy_40" localSheetId="18">'[1]144 _лимит_'!#REF!</definedName>
    <definedName name="_8227gkfy_40" localSheetId="20">'[1]144 _лимит_'!#REF!</definedName>
    <definedName name="_8227gkfy_40">'[1]144 _лимит_'!#REF!</definedName>
    <definedName name="_8276gkfy_41" localSheetId="12">'[1]144 _лимит_'!#REF!</definedName>
    <definedName name="_8276gkfy_41" localSheetId="15">'[1]144 _лимит_'!#REF!</definedName>
    <definedName name="_8276gkfy_41" localSheetId="18">'[1]144 _лимит_'!#REF!</definedName>
    <definedName name="_8276gkfy_41" localSheetId="20">'[1]144 _лимит_'!#REF!</definedName>
    <definedName name="_8276gkfy_41">'[1]144 _лимит_'!#REF!</definedName>
    <definedName name="_8325gkfy_42" localSheetId="12">'[1]144 _лимит_'!#REF!</definedName>
    <definedName name="_8325gkfy_42" localSheetId="15">'[1]144 _лимит_'!#REF!</definedName>
    <definedName name="_8325gkfy_42" localSheetId="18">'[1]144 _лимит_'!#REF!</definedName>
    <definedName name="_8325gkfy_42" localSheetId="20">'[1]144 _лимит_'!#REF!</definedName>
    <definedName name="_8325gkfy_42">'[1]144 _лимит_'!#REF!</definedName>
    <definedName name="_833Excel_BuiltIn_Print_Titles_31_112" localSheetId="12">'[1]144 _лимит_'!#REF!</definedName>
    <definedName name="_833Excel_BuiltIn_Print_Titles_31_112" localSheetId="15">'[1]144 _лимит_'!#REF!</definedName>
    <definedName name="_833Excel_BuiltIn_Print_Titles_31_112" localSheetId="18">'[1]144 _лимит_'!#REF!</definedName>
    <definedName name="_833Excel_BuiltIn_Print_Titles_31_112" localSheetId="20">'[1]144 _лимит_'!#REF!</definedName>
    <definedName name="_833Excel_BuiltIn_Print_Titles_31_112">'[1]144 _лимит_'!#REF!</definedName>
    <definedName name="_8374gkfy_43" localSheetId="12">'[1]144 _лимит_'!#REF!</definedName>
    <definedName name="_8374gkfy_43" localSheetId="15">'[1]144 _лимит_'!#REF!</definedName>
    <definedName name="_8374gkfy_43" localSheetId="18">'[1]144 _лимит_'!#REF!</definedName>
    <definedName name="_8374gkfy_43" localSheetId="20">'[1]144 _лимит_'!#REF!</definedName>
    <definedName name="_8374gkfy_43">'[1]144 _лимит_'!#REF!</definedName>
    <definedName name="_8423gkfy_44" localSheetId="12">'[1]144 _лимит_'!#REF!</definedName>
    <definedName name="_8423gkfy_44" localSheetId="15">'[1]144 _лимит_'!#REF!</definedName>
    <definedName name="_8423gkfy_44" localSheetId="18">'[1]144 _лимит_'!#REF!</definedName>
    <definedName name="_8423gkfy_44" localSheetId="20">'[1]144 _лимит_'!#REF!</definedName>
    <definedName name="_8423gkfy_44">'[1]144 _лимит_'!#REF!</definedName>
    <definedName name="_8472gkfy_45" localSheetId="12">'[1]144 _лимит_'!#REF!</definedName>
    <definedName name="_8472gkfy_45" localSheetId="15">'[1]144 _лимит_'!#REF!</definedName>
    <definedName name="_8472gkfy_45" localSheetId="18">'[1]144 _лимит_'!#REF!</definedName>
    <definedName name="_8472gkfy_45" localSheetId="20">'[1]144 _лимит_'!#REF!</definedName>
    <definedName name="_8472gkfy_45">'[1]144 _лимит_'!#REF!</definedName>
    <definedName name="_8521gkfy_46" localSheetId="12">'[1]144 _лимит_'!#REF!</definedName>
    <definedName name="_8521gkfy_46" localSheetId="15">'[1]144 _лимит_'!#REF!</definedName>
    <definedName name="_8521gkfy_46" localSheetId="18">'[1]144 _лимит_'!#REF!</definedName>
    <definedName name="_8521gkfy_46" localSheetId="20">'[1]144 _лимит_'!#REF!</definedName>
    <definedName name="_8521gkfy_46">'[1]144 _лимит_'!#REF!</definedName>
    <definedName name="_8570gkfy_47" localSheetId="12">'[1]144 _лимит_'!#REF!</definedName>
    <definedName name="_8570gkfy_47" localSheetId="15">'[1]144 _лимит_'!#REF!</definedName>
    <definedName name="_8570gkfy_47" localSheetId="18">'[1]144 _лимит_'!#REF!</definedName>
    <definedName name="_8570gkfy_47" localSheetId="20">'[1]144 _лимит_'!#REF!</definedName>
    <definedName name="_8570gkfy_47">'[1]144 _лимит_'!#REF!</definedName>
    <definedName name="_8619gkfy_48" localSheetId="12">'[1]144 _лимит_'!#REF!</definedName>
    <definedName name="_8619gkfy_48" localSheetId="15">'[1]144 _лимит_'!#REF!</definedName>
    <definedName name="_8619gkfy_48" localSheetId="18">'[1]144 _лимит_'!#REF!</definedName>
    <definedName name="_8619gkfy_48" localSheetId="20">'[1]144 _лимит_'!#REF!</definedName>
    <definedName name="_8619gkfy_48">'[1]144 _лимит_'!#REF!</definedName>
    <definedName name="_8668gkfy_49" localSheetId="12">'[1]144 _лимит_'!#REF!</definedName>
    <definedName name="_8668gkfy_49" localSheetId="15">'[1]144 _лимит_'!#REF!</definedName>
    <definedName name="_8668gkfy_49" localSheetId="18">'[1]144 _лимит_'!#REF!</definedName>
    <definedName name="_8668gkfy_49" localSheetId="20">'[1]144 _лимит_'!#REF!</definedName>
    <definedName name="_8668gkfy_49">'[1]144 _лимит_'!#REF!</definedName>
    <definedName name="_8717gkfy_5" localSheetId="12">'[1]144 _лимит_'!#REF!</definedName>
    <definedName name="_8717gkfy_5" localSheetId="15">'[1]144 _лимит_'!#REF!</definedName>
    <definedName name="_8717gkfy_5" localSheetId="18">'[1]144 _лимит_'!#REF!</definedName>
    <definedName name="_8717gkfy_5" localSheetId="20">'[1]144 _лимит_'!#REF!</definedName>
    <definedName name="_8717gkfy_5">'[1]144 _лимит_'!#REF!</definedName>
    <definedName name="_8766gkfy_50" localSheetId="12">'[1]144 _лимит_'!#REF!</definedName>
    <definedName name="_8766gkfy_50" localSheetId="15">'[1]144 _лимит_'!#REF!</definedName>
    <definedName name="_8766gkfy_50" localSheetId="18">'[1]144 _лимит_'!#REF!</definedName>
    <definedName name="_8766gkfy_50" localSheetId="20">'[1]144 _лимит_'!#REF!</definedName>
    <definedName name="_8766gkfy_50">'[1]144 _лимит_'!#REF!</definedName>
    <definedName name="_8815gkfy_51" localSheetId="12">'[1]144 _лимит_'!#REF!</definedName>
    <definedName name="_8815gkfy_51" localSheetId="15">'[1]144 _лимит_'!#REF!</definedName>
    <definedName name="_8815gkfy_51" localSheetId="18">'[1]144 _лимит_'!#REF!</definedName>
    <definedName name="_8815gkfy_51" localSheetId="20">'[1]144 _лимит_'!#REF!</definedName>
    <definedName name="_8815gkfy_51">'[1]144 _лимит_'!#REF!</definedName>
    <definedName name="_882Excel_BuiltIn_Print_Titles_31_113" localSheetId="12">'[1]144 _лимит_'!#REF!</definedName>
    <definedName name="_882Excel_BuiltIn_Print_Titles_31_113" localSheetId="15">'[1]144 _лимит_'!#REF!</definedName>
    <definedName name="_882Excel_BuiltIn_Print_Titles_31_113" localSheetId="18">'[1]144 _лимит_'!#REF!</definedName>
    <definedName name="_882Excel_BuiltIn_Print_Titles_31_113" localSheetId="20">'[1]144 _лимит_'!#REF!</definedName>
    <definedName name="_882Excel_BuiltIn_Print_Titles_31_113">'[1]144 _лимит_'!#REF!</definedName>
    <definedName name="_8864gkfy_52" localSheetId="12">'[1]144 _лимит_'!#REF!</definedName>
    <definedName name="_8864gkfy_52" localSheetId="15">'[1]144 _лимит_'!#REF!</definedName>
    <definedName name="_8864gkfy_52" localSheetId="18">'[1]144 _лимит_'!#REF!</definedName>
    <definedName name="_8864gkfy_52" localSheetId="20">'[1]144 _лимит_'!#REF!</definedName>
    <definedName name="_8864gkfy_52">'[1]144 _лимит_'!#REF!</definedName>
    <definedName name="_8913gkfy_53" localSheetId="12">'[1]144 _лимит_'!#REF!</definedName>
    <definedName name="_8913gkfy_53" localSheetId="15">'[1]144 _лимит_'!#REF!</definedName>
    <definedName name="_8913gkfy_53" localSheetId="18">'[1]144 _лимит_'!#REF!</definedName>
    <definedName name="_8913gkfy_53" localSheetId="20">'[1]144 _лимит_'!#REF!</definedName>
    <definedName name="_8913gkfy_53">'[1]144 _лимит_'!#REF!</definedName>
    <definedName name="_8962gkfy_54" localSheetId="12">'[1]144 _лимит_'!#REF!</definedName>
    <definedName name="_8962gkfy_54" localSheetId="15">'[1]144 _лимит_'!#REF!</definedName>
    <definedName name="_8962gkfy_54" localSheetId="18">'[1]144 _лимит_'!#REF!</definedName>
    <definedName name="_8962gkfy_54" localSheetId="20">'[1]144 _лимит_'!#REF!</definedName>
    <definedName name="_8962gkfy_54">'[1]144 _лимит_'!#REF!</definedName>
    <definedName name="_9011gkfy_55" localSheetId="12">'[1]144 _лимит_'!#REF!</definedName>
    <definedName name="_9011gkfy_55" localSheetId="15">'[1]144 _лимит_'!#REF!</definedName>
    <definedName name="_9011gkfy_55" localSheetId="18">'[1]144 _лимит_'!#REF!</definedName>
    <definedName name="_9011gkfy_55" localSheetId="20">'[1]144 _лимит_'!#REF!</definedName>
    <definedName name="_9011gkfy_55">'[1]144 _лимит_'!#REF!</definedName>
    <definedName name="_9060gkfy_56" localSheetId="12">'[1]144 _лимит_'!#REF!</definedName>
    <definedName name="_9060gkfy_56" localSheetId="15">'[1]144 _лимит_'!#REF!</definedName>
    <definedName name="_9060gkfy_56" localSheetId="18">'[1]144 _лимит_'!#REF!</definedName>
    <definedName name="_9060gkfy_56" localSheetId="20">'[1]144 _лимит_'!#REF!</definedName>
    <definedName name="_9060gkfy_56">'[1]144 _лимит_'!#REF!</definedName>
    <definedName name="_9109gkfy_57" localSheetId="12">'[1]144 _лимит_'!#REF!</definedName>
    <definedName name="_9109gkfy_57" localSheetId="15">'[1]144 _лимит_'!#REF!</definedName>
    <definedName name="_9109gkfy_57" localSheetId="18">'[1]144 _лимит_'!#REF!</definedName>
    <definedName name="_9109gkfy_57" localSheetId="20">'[1]144 _лимит_'!#REF!</definedName>
    <definedName name="_9109gkfy_57">'[1]144 _лимит_'!#REF!</definedName>
    <definedName name="_9158gkfy_58" localSheetId="12">'[1]144 _лимит_'!#REF!</definedName>
    <definedName name="_9158gkfy_58" localSheetId="15">'[1]144 _лимит_'!#REF!</definedName>
    <definedName name="_9158gkfy_58" localSheetId="18">'[1]144 _лимит_'!#REF!</definedName>
    <definedName name="_9158gkfy_58" localSheetId="20">'[1]144 _лимит_'!#REF!</definedName>
    <definedName name="_9158gkfy_58">'[1]144 _лимит_'!#REF!</definedName>
    <definedName name="_9207gkfy_59" localSheetId="12">'[1]144 _лимит_'!#REF!</definedName>
    <definedName name="_9207gkfy_59" localSheetId="15">'[1]144 _лимит_'!#REF!</definedName>
    <definedName name="_9207gkfy_59" localSheetId="18">'[1]144 _лимит_'!#REF!</definedName>
    <definedName name="_9207gkfy_59" localSheetId="20">'[1]144 _лимит_'!#REF!</definedName>
    <definedName name="_9207gkfy_59">'[1]144 _лимит_'!#REF!</definedName>
    <definedName name="_9256gkfy_6" localSheetId="12">'[1]144 _лимит_'!#REF!</definedName>
    <definedName name="_9256gkfy_6" localSheetId="15">'[1]144 _лимит_'!#REF!</definedName>
    <definedName name="_9256gkfy_6" localSheetId="18">'[1]144 _лимит_'!#REF!</definedName>
    <definedName name="_9256gkfy_6" localSheetId="20">'[1]144 _лимит_'!#REF!</definedName>
    <definedName name="_9256gkfy_6">'[1]144 _лимит_'!#REF!</definedName>
    <definedName name="_9305gkfy_60" localSheetId="12">'[1]144 _лимит_'!#REF!</definedName>
    <definedName name="_9305gkfy_60" localSheetId="15">'[1]144 _лимит_'!#REF!</definedName>
    <definedName name="_9305gkfy_60" localSheetId="18">'[1]144 _лимит_'!#REF!</definedName>
    <definedName name="_9305gkfy_60" localSheetId="20">'[1]144 _лимит_'!#REF!</definedName>
    <definedName name="_9305gkfy_60">'[1]144 _лимит_'!#REF!</definedName>
    <definedName name="_931Excel_BuiltIn_Print_Titles_31_114" localSheetId="12">'[1]144 _лимит_'!#REF!</definedName>
    <definedName name="_931Excel_BuiltIn_Print_Titles_31_114" localSheetId="15">'[1]144 _лимит_'!#REF!</definedName>
    <definedName name="_931Excel_BuiltIn_Print_Titles_31_114" localSheetId="18">'[1]144 _лимит_'!#REF!</definedName>
    <definedName name="_931Excel_BuiltIn_Print_Titles_31_114" localSheetId="20">'[1]144 _лимит_'!#REF!</definedName>
    <definedName name="_931Excel_BuiltIn_Print_Titles_31_114">'[1]144 _лимит_'!#REF!</definedName>
    <definedName name="_9354gkfy_61" localSheetId="12">'[1]144 _лимит_'!#REF!</definedName>
    <definedName name="_9354gkfy_61" localSheetId="15">'[1]144 _лимит_'!#REF!</definedName>
    <definedName name="_9354gkfy_61" localSheetId="18">'[1]144 _лимит_'!#REF!</definedName>
    <definedName name="_9354gkfy_61" localSheetId="20">'[1]144 _лимит_'!#REF!</definedName>
    <definedName name="_9354gkfy_61">'[1]144 _лимит_'!#REF!</definedName>
    <definedName name="_9403gkfy_62" localSheetId="12">'[1]144 _лимит_'!#REF!</definedName>
    <definedName name="_9403gkfy_62" localSheetId="15">'[1]144 _лимит_'!#REF!</definedName>
    <definedName name="_9403gkfy_62" localSheetId="18">'[1]144 _лимит_'!#REF!</definedName>
    <definedName name="_9403gkfy_62" localSheetId="20">'[1]144 _лимит_'!#REF!</definedName>
    <definedName name="_9403gkfy_62">'[1]144 _лимит_'!#REF!</definedName>
    <definedName name="_9452gkfy_63" localSheetId="12">'[1]144 _лимит_'!#REF!</definedName>
    <definedName name="_9452gkfy_63" localSheetId="15">'[1]144 _лимит_'!#REF!</definedName>
    <definedName name="_9452gkfy_63" localSheetId="18">'[1]144 _лимит_'!#REF!</definedName>
    <definedName name="_9452gkfy_63" localSheetId="20">'[1]144 _лимит_'!#REF!</definedName>
    <definedName name="_9452gkfy_63">'[1]144 _лимит_'!#REF!</definedName>
    <definedName name="_9501gkfy_64" localSheetId="12">'[1]144 _лимит_'!#REF!</definedName>
    <definedName name="_9501gkfy_64" localSheetId="15">'[1]144 _лимит_'!#REF!</definedName>
    <definedName name="_9501gkfy_64" localSheetId="18">'[1]144 _лимит_'!#REF!</definedName>
    <definedName name="_9501gkfy_64" localSheetId="20">'[1]144 _лимит_'!#REF!</definedName>
    <definedName name="_9501gkfy_64">'[1]144 _лимит_'!#REF!</definedName>
    <definedName name="_9550gkfy_65" localSheetId="12">'[1]144 _лимит_'!#REF!</definedName>
    <definedName name="_9550gkfy_65" localSheetId="15">'[1]144 _лимит_'!#REF!</definedName>
    <definedName name="_9550gkfy_65" localSheetId="18">'[1]144 _лимит_'!#REF!</definedName>
    <definedName name="_9550gkfy_65" localSheetId="20">'[1]144 _лимит_'!#REF!</definedName>
    <definedName name="_9550gkfy_65">'[1]144 _лимит_'!#REF!</definedName>
    <definedName name="_9599gkfy_66" localSheetId="12">'[1]144 _лимит_'!#REF!</definedName>
    <definedName name="_9599gkfy_66" localSheetId="15">'[1]144 _лимит_'!#REF!</definedName>
    <definedName name="_9599gkfy_66" localSheetId="18">'[1]144 _лимит_'!#REF!</definedName>
    <definedName name="_9599gkfy_66" localSheetId="20">'[1]144 _лимит_'!#REF!</definedName>
    <definedName name="_9599gkfy_66">'[1]144 _лимит_'!#REF!</definedName>
    <definedName name="_9648gkfy_67" localSheetId="12">'[1]144 _лимит_'!#REF!</definedName>
    <definedName name="_9648gkfy_67" localSheetId="15">'[1]144 _лимит_'!#REF!</definedName>
    <definedName name="_9648gkfy_67" localSheetId="18">'[1]144 _лимит_'!#REF!</definedName>
    <definedName name="_9648gkfy_67" localSheetId="20">'[1]144 _лимит_'!#REF!</definedName>
    <definedName name="_9648gkfy_67">'[1]144 _лимит_'!#REF!</definedName>
    <definedName name="_9697gkfy_68" localSheetId="12">'[1]144 _лимит_'!#REF!</definedName>
    <definedName name="_9697gkfy_68" localSheetId="15">'[1]144 _лимит_'!#REF!</definedName>
    <definedName name="_9697gkfy_68" localSheetId="18">'[1]144 _лимит_'!#REF!</definedName>
    <definedName name="_9697gkfy_68" localSheetId="20">'[1]144 _лимит_'!#REF!</definedName>
    <definedName name="_9697gkfy_68">'[1]144 _лимит_'!#REF!</definedName>
    <definedName name="_9746gkfy_69" localSheetId="12">'[1]144 _лимит_'!#REF!</definedName>
    <definedName name="_9746gkfy_69" localSheetId="15">'[1]144 _лимит_'!#REF!</definedName>
    <definedName name="_9746gkfy_69" localSheetId="18">'[1]144 _лимит_'!#REF!</definedName>
    <definedName name="_9746gkfy_69" localSheetId="20">'[1]144 _лимит_'!#REF!</definedName>
    <definedName name="_9746gkfy_69">'[1]144 _лимит_'!#REF!</definedName>
    <definedName name="_9795gkfy_7" localSheetId="12">'[1]144 _лимит_'!#REF!</definedName>
    <definedName name="_9795gkfy_7" localSheetId="15">'[1]144 _лимит_'!#REF!</definedName>
    <definedName name="_9795gkfy_7" localSheetId="18">'[1]144 _лимит_'!#REF!</definedName>
    <definedName name="_9795gkfy_7" localSheetId="20">'[1]144 _лимит_'!#REF!</definedName>
    <definedName name="_9795gkfy_7">'[1]144 _лимит_'!#REF!</definedName>
    <definedName name="_980Excel_BuiltIn_Print_Titles_31_115" localSheetId="12">'[1]144 _лимит_'!#REF!</definedName>
    <definedName name="_980Excel_BuiltIn_Print_Titles_31_115" localSheetId="15">'[1]144 _лимит_'!#REF!</definedName>
    <definedName name="_980Excel_BuiltIn_Print_Titles_31_115" localSheetId="18">'[1]144 _лимит_'!#REF!</definedName>
    <definedName name="_980Excel_BuiltIn_Print_Titles_31_115" localSheetId="20">'[1]144 _лимит_'!#REF!</definedName>
    <definedName name="_980Excel_BuiltIn_Print_Titles_31_115">'[1]144 _лимит_'!#REF!</definedName>
    <definedName name="_9844gkfy_70" localSheetId="12">'[1]144 _лимит_'!#REF!</definedName>
    <definedName name="_9844gkfy_70" localSheetId="15">'[1]144 _лимит_'!#REF!</definedName>
    <definedName name="_9844gkfy_70" localSheetId="18">'[1]144 _лимит_'!#REF!</definedName>
    <definedName name="_9844gkfy_70" localSheetId="20">'[1]144 _лимит_'!#REF!</definedName>
    <definedName name="_9844gkfy_70">'[1]144 _лимит_'!#REF!</definedName>
    <definedName name="_9893gkfy_71" localSheetId="12">'[1]144 _лимит_'!#REF!</definedName>
    <definedName name="_9893gkfy_71" localSheetId="15">'[1]144 _лимит_'!#REF!</definedName>
    <definedName name="_9893gkfy_71" localSheetId="18">'[1]144 _лимит_'!#REF!</definedName>
    <definedName name="_9893gkfy_71" localSheetId="20">'[1]144 _лимит_'!#REF!</definedName>
    <definedName name="_9893gkfy_71">'[1]144 _лимит_'!#REF!</definedName>
    <definedName name="_98Excel_BuiltIn_Print_Titles_31_1" localSheetId="12">'[1]144 _лимит_'!#REF!</definedName>
    <definedName name="_98Excel_BuiltIn_Print_Titles_31_1" localSheetId="15">'[1]144 _лимит_'!#REF!</definedName>
    <definedName name="_98Excel_BuiltIn_Print_Titles_31_1" localSheetId="18">'[1]144 _лимит_'!#REF!</definedName>
    <definedName name="_98Excel_BuiltIn_Print_Titles_31_1" localSheetId="20">'[1]144 _лимит_'!#REF!</definedName>
    <definedName name="_98Excel_BuiltIn_Print_Titles_31_1">'[1]144 _лимит_'!#REF!</definedName>
    <definedName name="_9942gkfy_72" localSheetId="12">'[1]144 _лимит_'!#REF!</definedName>
    <definedName name="_9942gkfy_72" localSheetId="15">'[1]144 _лимит_'!#REF!</definedName>
    <definedName name="_9942gkfy_72" localSheetId="18">'[1]144 _лимит_'!#REF!</definedName>
    <definedName name="_9942gkfy_72" localSheetId="20">'[1]144 _лимит_'!#REF!</definedName>
    <definedName name="_9942gkfy_72">'[1]144 _лимит_'!#REF!</definedName>
    <definedName name="_9991gkfy_73" localSheetId="12">'[1]144 _лимит_'!#REF!</definedName>
    <definedName name="_9991gkfy_73" localSheetId="15">'[1]144 _лимит_'!#REF!</definedName>
    <definedName name="_9991gkfy_73" localSheetId="18">'[1]144 _лимит_'!#REF!</definedName>
    <definedName name="_9991gkfy_73" localSheetId="20">'[1]144 _лимит_'!#REF!</definedName>
    <definedName name="_9991gkfy_73">'[1]144 _лимит_'!#REF!</definedName>
    <definedName name="_№" localSheetId="12">#REF!</definedName>
    <definedName name="_№" localSheetId="15">#REF!</definedName>
    <definedName name="_№" localSheetId="18">#REF!</definedName>
    <definedName name="_№" localSheetId="20">#REF!</definedName>
    <definedName name="_№">#REF!</definedName>
    <definedName name="_xlnm._FilterDatabase" localSheetId="9" hidden="1">'131-2024г'!$A$14:$Y$35</definedName>
    <definedName name="_xlnm._FilterDatabase" localSheetId="18" hidden="1">'149зч (2)'!$A$18:$J$96</definedName>
    <definedName name="bb" localSheetId="12">#REF!</definedName>
    <definedName name="bb" localSheetId="15">#REF!</definedName>
    <definedName name="bb" localSheetId="18">#REF!</definedName>
    <definedName name="bb" localSheetId="20">#REF!</definedName>
    <definedName name="bb">#REF!</definedName>
    <definedName name="country">[94]справочники!$E$2:$E$245</definedName>
    <definedName name="CurrList">'[95]Курсы валют'!$C$3:$C$11</definedName>
    <definedName name="DonorTable" localSheetId="12">#REF!</definedName>
    <definedName name="DonorTable" localSheetId="15">#REF!</definedName>
    <definedName name="DonorTable" localSheetId="18">#REF!</definedName>
    <definedName name="DonorTable" localSheetId="20">#REF!</definedName>
    <definedName name="DonorTable">#REF!</definedName>
    <definedName name="Excel_BuiltIn_Print_Titles_31" localSheetId="12">'[1]144 _лимит_'!#REF!</definedName>
    <definedName name="Excel_BuiltIn_Print_Titles_31" localSheetId="15">'[1]144 _лимит_'!#REF!</definedName>
    <definedName name="Excel_BuiltIn_Print_Titles_31" localSheetId="18">'[1]144 _лимит_'!#REF!</definedName>
    <definedName name="Excel_BuiltIn_Print_Titles_31" localSheetId="20">'[1]144 _лимит_'!#REF!</definedName>
    <definedName name="Excel_BuiltIn_Print_Titles_31">'[1]144 _лимит_'!#REF!</definedName>
    <definedName name="Excel_BuiltIn_Print_Titles_46" localSheetId="12">#REF!</definedName>
    <definedName name="Excel_BuiltIn_Print_Titles_46" localSheetId="15">#REF!</definedName>
    <definedName name="Excel_BuiltIn_Print_Titles_46" localSheetId="18">#REF!</definedName>
    <definedName name="Excel_BuiltIn_Print_Titles_46" localSheetId="20">#REF!</definedName>
    <definedName name="Excel_BuiltIn_Print_Titles_46">#REF!</definedName>
    <definedName name="Excel_BuiltIn_Print_Titles_47" localSheetId="12">#REF!</definedName>
    <definedName name="Excel_BuiltIn_Print_Titles_47" localSheetId="15">#REF!</definedName>
    <definedName name="Excel_BuiltIn_Print_Titles_47" localSheetId="18">#REF!</definedName>
    <definedName name="Excel_BuiltIn_Print_Titles_47" localSheetId="20">#REF!</definedName>
    <definedName name="Excel_BuiltIn_Print_Titles_47">#REF!</definedName>
    <definedName name="Excel_BuiltIn_Print_Titles_48" localSheetId="12">#REF!</definedName>
    <definedName name="Excel_BuiltIn_Print_Titles_48" localSheetId="15">#REF!</definedName>
    <definedName name="Excel_BuiltIn_Print_Titles_48" localSheetId="18">#REF!</definedName>
    <definedName name="Excel_BuiltIn_Print_Titles_48" localSheetId="20">#REF!</definedName>
    <definedName name="Excel_BuiltIn_Print_Titles_48">#REF!</definedName>
    <definedName name="Excel_BuiltIn_Print_Titles_49" localSheetId="12">#REF!</definedName>
    <definedName name="Excel_BuiltIn_Print_Titles_49" localSheetId="15">#REF!</definedName>
    <definedName name="Excel_BuiltIn_Print_Titles_49" localSheetId="18">#REF!</definedName>
    <definedName name="Excel_BuiltIn_Print_Titles_49" localSheetId="20">#REF!</definedName>
    <definedName name="Excel_BuiltIn_Print_Titles_49">#REF!</definedName>
    <definedName name="exchrates">'[95]Курсы валют'!$D$2:$U$11</definedName>
    <definedName name="ExecAgencyTable" localSheetId="12">#REF!</definedName>
    <definedName name="ExecAgencyTable" localSheetId="15">#REF!</definedName>
    <definedName name="ExecAgencyTable" localSheetId="18">#REF!</definedName>
    <definedName name="ExecAgencyTable" localSheetId="20">#REF!</definedName>
    <definedName name="ExecAgencyTable">#REF!</definedName>
    <definedName name="gkfy" localSheetId="12">'[1]144 _лимит_'!#REF!</definedName>
    <definedName name="gkfy" localSheetId="15">'[1]144 _лимит_'!#REF!</definedName>
    <definedName name="gkfy" localSheetId="18">'[1]144 _лимит_'!#REF!</definedName>
    <definedName name="gkfy" localSheetId="20">'[1]144 _лимит_'!#REF!</definedName>
    <definedName name="gkfy">'[1]144 _лимит_'!#REF!</definedName>
    <definedName name="ifgr">[96]Справочник!$B$16</definedName>
    <definedName name="ifgrf" localSheetId="12">#REF!</definedName>
    <definedName name="ifgrf" localSheetId="15">#REF!</definedName>
    <definedName name="ifgrf" localSheetId="18">#REF!</definedName>
    <definedName name="ifgrf" localSheetId="20">#REF!</definedName>
    <definedName name="ifgrf">#REF!</definedName>
    <definedName name="IndustryTable" localSheetId="12">#REF!</definedName>
    <definedName name="IndustryTable" localSheetId="15">#REF!</definedName>
    <definedName name="IndustryTable" localSheetId="18">#REF!</definedName>
    <definedName name="IndustryTable" localSheetId="20">#REF!</definedName>
    <definedName name="IndustryTable">#REF!</definedName>
    <definedName name="monthrange" localSheetId="12">#REF!</definedName>
    <definedName name="monthrange" localSheetId="15">#REF!</definedName>
    <definedName name="monthrange" localSheetId="18">#REF!</definedName>
    <definedName name="monthrange" localSheetId="20">#REF!</definedName>
    <definedName name="monthrange">#REF!</definedName>
    <definedName name="RespMinistryTable" localSheetId="12">#REF!</definedName>
    <definedName name="RespMinistryTable" localSheetId="15">#REF!</definedName>
    <definedName name="RespMinistryTable" localSheetId="18">#REF!</definedName>
    <definedName name="RespMinistryTable" localSheetId="20">#REF!</definedName>
    <definedName name="RespMinistryTable">#REF!</definedName>
    <definedName name="russian" localSheetId="12">#REF!</definedName>
    <definedName name="russian" localSheetId="15">#REF!</definedName>
    <definedName name="russian" localSheetId="18">#REF!</definedName>
    <definedName name="russian" localSheetId="20">#REF!</definedName>
    <definedName name="russian">#REF!</definedName>
    <definedName name="SectorTable" localSheetId="12">#REF!</definedName>
    <definedName name="SectorTable" localSheetId="15">#REF!</definedName>
    <definedName name="SectorTable" localSheetId="18">#REF!</definedName>
    <definedName name="SectorTable" localSheetId="20">#REF!</definedName>
    <definedName name="SectorTable">#REF!</definedName>
    <definedName name="vfcr" localSheetId="12">#REF!</definedName>
    <definedName name="vfcr" localSheetId="15">#REF!</definedName>
    <definedName name="vfcr" localSheetId="18">#REF!</definedName>
    <definedName name="vfcr" localSheetId="20">#REF!</definedName>
    <definedName name="vfcr">#REF!</definedName>
    <definedName name="А">'[97]142'!$B$16</definedName>
    <definedName name="А10" localSheetId="12">#REF!</definedName>
    <definedName name="А10" localSheetId="15">#REF!</definedName>
    <definedName name="А10" localSheetId="18">#REF!</definedName>
    <definedName name="А10" localSheetId="20">#REF!</definedName>
    <definedName name="А10">#REF!</definedName>
    <definedName name="А10." localSheetId="12">#REF!</definedName>
    <definedName name="А10." localSheetId="15">#REF!</definedName>
    <definedName name="А10." localSheetId="18">#REF!</definedName>
    <definedName name="А10." localSheetId="20">#REF!</definedName>
    <definedName name="А10.">#REF!</definedName>
    <definedName name="А11" localSheetId="12">#REF!</definedName>
    <definedName name="А11" localSheetId="15">#REF!</definedName>
    <definedName name="А11" localSheetId="18">#REF!</definedName>
    <definedName name="А11" localSheetId="20">#REF!</definedName>
    <definedName name="А11">#REF!</definedName>
    <definedName name="аа" localSheetId="12">'[1]144 _лимит_'!#REF!</definedName>
    <definedName name="аа" localSheetId="15">'[1]144 _лимит_'!#REF!</definedName>
    <definedName name="аа" localSheetId="18">'[1]144 _лимит_'!#REF!</definedName>
    <definedName name="аа" localSheetId="20">'[1]144 _лимит_'!#REF!</definedName>
    <definedName name="аа">'[1]144 _лимит_'!#REF!</definedName>
    <definedName name="АБП">'[98]Служебный ФКРБ'!$A$2:$A$113</definedName>
    <definedName name="амб" localSheetId="12">#REF!</definedName>
    <definedName name="амб" localSheetId="15">#REF!</definedName>
    <definedName name="амб" localSheetId="18">#REF!</definedName>
    <definedName name="амб" localSheetId="20">#REF!</definedName>
    <definedName name="амб">#REF!</definedName>
    <definedName name="амб.">[99]Справочник!$B$12</definedName>
    <definedName name="амб2013">[100]Справочник!$B$16</definedName>
    <definedName name="амбул" localSheetId="12">#REF!</definedName>
    <definedName name="амбул" localSheetId="15">#REF!</definedName>
    <definedName name="амбул" localSheetId="18">#REF!</definedName>
    <definedName name="амбул" localSheetId="20">#REF!</definedName>
    <definedName name="амбул">#REF!</definedName>
    <definedName name="амортиз_оборуд_10мес" localSheetId="12">[101]бланк!#REF!</definedName>
    <definedName name="амортиз_оборуд_10мес" localSheetId="15">[101]бланк!#REF!</definedName>
    <definedName name="амортиз_оборуд_10мес" localSheetId="18">[101]бланк!#REF!</definedName>
    <definedName name="амортиз_оборуд_10мес" localSheetId="20">[101]бланк!#REF!</definedName>
    <definedName name="амортиз_оборуд_10мес">[101]бланк!#REF!</definedName>
    <definedName name="амортиз_оборуд_11мес" localSheetId="12">[101]бланк!#REF!</definedName>
    <definedName name="амортиз_оборуд_11мес" localSheetId="15">[101]бланк!#REF!</definedName>
    <definedName name="амортиз_оборуд_11мес" localSheetId="18">[101]бланк!#REF!</definedName>
    <definedName name="амортиз_оборуд_11мес" localSheetId="20">[101]бланк!#REF!</definedName>
    <definedName name="амортиз_оборуд_11мес">[101]бланк!#REF!</definedName>
    <definedName name="амортиз_оборуд_12мес" localSheetId="12">[101]бланк!#REF!</definedName>
    <definedName name="амортиз_оборуд_12мес" localSheetId="15">[101]бланк!#REF!</definedName>
    <definedName name="амортиз_оборуд_12мес" localSheetId="18">[101]бланк!#REF!</definedName>
    <definedName name="амортиз_оборуд_12мес" localSheetId="20">[101]бланк!#REF!</definedName>
    <definedName name="амортиз_оборуд_12мес">[101]бланк!#REF!</definedName>
    <definedName name="амортиз_оборуд_1год" localSheetId="12">[101]бланк!#REF!</definedName>
    <definedName name="амортиз_оборуд_1год" localSheetId="15">[101]бланк!#REF!</definedName>
    <definedName name="амортиз_оборуд_1год" localSheetId="18">[101]бланк!#REF!</definedName>
    <definedName name="амортиз_оборуд_1год" localSheetId="20">[101]бланк!#REF!</definedName>
    <definedName name="амортиз_оборуд_1год">[101]бланк!#REF!</definedName>
    <definedName name="амортиз_оборуд_1мес" localSheetId="12">[101]бланк!#REF!</definedName>
    <definedName name="амортиз_оборуд_1мес" localSheetId="15">[101]бланк!#REF!</definedName>
    <definedName name="амортиз_оборуд_1мес" localSheetId="18">[101]бланк!#REF!</definedName>
    <definedName name="амортиз_оборуд_1мес" localSheetId="20">[101]бланк!#REF!</definedName>
    <definedName name="амортиз_оборуд_1мес">[101]бланк!#REF!</definedName>
    <definedName name="амортиз_оборуд_2год" localSheetId="12">[101]бланк!#REF!</definedName>
    <definedName name="амортиз_оборуд_2год" localSheetId="15">[101]бланк!#REF!</definedName>
    <definedName name="амортиз_оборуд_2год" localSheetId="18">[101]бланк!#REF!</definedName>
    <definedName name="амортиз_оборуд_2год" localSheetId="20">[101]бланк!#REF!</definedName>
    <definedName name="амортиз_оборуд_2год">[101]бланк!#REF!</definedName>
    <definedName name="амортиз_оборуд_2мес" localSheetId="12">[101]бланк!#REF!</definedName>
    <definedName name="амортиз_оборуд_2мес" localSheetId="15">[101]бланк!#REF!</definedName>
    <definedName name="амортиз_оборуд_2мес" localSheetId="18">[101]бланк!#REF!</definedName>
    <definedName name="амортиз_оборуд_2мес" localSheetId="20">[101]бланк!#REF!</definedName>
    <definedName name="амортиз_оборуд_2мес">[101]бланк!#REF!</definedName>
    <definedName name="амортиз_оборуд_3год" localSheetId="12">[101]бланк!#REF!</definedName>
    <definedName name="амортиз_оборуд_3год" localSheetId="15">[101]бланк!#REF!</definedName>
    <definedName name="амортиз_оборуд_3год" localSheetId="18">[101]бланк!#REF!</definedName>
    <definedName name="амортиз_оборуд_3год" localSheetId="20">[101]бланк!#REF!</definedName>
    <definedName name="амортиз_оборуд_3год">[101]бланк!#REF!</definedName>
    <definedName name="амортиз_оборуд_3мес" localSheetId="12">[101]бланк!#REF!</definedName>
    <definedName name="амортиз_оборуд_3мес" localSheetId="15">[101]бланк!#REF!</definedName>
    <definedName name="амортиз_оборуд_3мес" localSheetId="18">[101]бланк!#REF!</definedName>
    <definedName name="амортиз_оборуд_3мес" localSheetId="20">[101]бланк!#REF!</definedName>
    <definedName name="амортиз_оборуд_3мес">[101]бланк!#REF!</definedName>
    <definedName name="амортиз_оборуд_4мес" localSheetId="12">[101]бланк!#REF!</definedName>
    <definedName name="амортиз_оборуд_4мес" localSheetId="15">[101]бланк!#REF!</definedName>
    <definedName name="амортиз_оборуд_4мес" localSheetId="18">[101]бланк!#REF!</definedName>
    <definedName name="амортиз_оборуд_4мес" localSheetId="20">[101]бланк!#REF!</definedName>
    <definedName name="амортиз_оборуд_4мес">[101]бланк!#REF!</definedName>
    <definedName name="амортиз_оборуд_5мес" localSheetId="12">[101]бланк!#REF!</definedName>
    <definedName name="амортиз_оборуд_5мес" localSheetId="15">[101]бланк!#REF!</definedName>
    <definedName name="амортиз_оборуд_5мес" localSheetId="18">[101]бланк!#REF!</definedName>
    <definedName name="амортиз_оборуд_5мес" localSheetId="20">[101]бланк!#REF!</definedName>
    <definedName name="амортиз_оборуд_5мес">[101]бланк!#REF!</definedName>
    <definedName name="амортиз_оборуд_6мес" localSheetId="12">[101]бланк!#REF!</definedName>
    <definedName name="амортиз_оборуд_6мес" localSheetId="15">[101]бланк!#REF!</definedName>
    <definedName name="амортиз_оборуд_6мес" localSheetId="18">[101]бланк!#REF!</definedName>
    <definedName name="амортиз_оборуд_6мес" localSheetId="20">[101]бланк!#REF!</definedName>
    <definedName name="амортиз_оборуд_6мес">[101]бланк!#REF!</definedName>
    <definedName name="амортиз_оборуд_7мес" localSheetId="12">[101]бланк!#REF!</definedName>
    <definedName name="амортиз_оборуд_7мес" localSheetId="15">[101]бланк!#REF!</definedName>
    <definedName name="амортиз_оборуд_7мес" localSheetId="18">[101]бланк!#REF!</definedName>
    <definedName name="амортиз_оборуд_7мес" localSheetId="20">[101]бланк!#REF!</definedName>
    <definedName name="амортиз_оборуд_7мес">[101]бланк!#REF!</definedName>
    <definedName name="амортиз_оборуд_8мес" localSheetId="12">[101]бланк!#REF!</definedName>
    <definedName name="амортиз_оборуд_8мес" localSheetId="15">[101]бланк!#REF!</definedName>
    <definedName name="амортиз_оборуд_8мес" localSheetId="18">[101]бланк!#REF!</definedName>
    <definedName name="амортиз_оборуд_8мес" localSheetId="20">[101]бланк!#REF!</definedName>
    <definedName name="амортиз_оборуд_8мес">[101]бланк!#REF!</definedName>
    <definedName name="амортиз_оборуд_9мес" localSheetId="12">[101]бланк!#REF!</definedName>
    <definedName name="амортиз_оборуд_9мес" localSheetId="15">[101]бланк!#REF!</definedName>
    <definedName name="амортиз_оборуд_9мес" localSheetId="18">[101]бланк!#REF!</definedName>
    <definedName name="амортиз_оборуд_9мес" localSheetId="20">[101]бланк!#REF!</definedName>
    <definedName name="амортиз_оборуд_9мес">[101]бланк!#REF!</definedName>
    <definedName name="АТ">[102]Справочник!$B$6</definedName>
    <definedName name="бббб">[103]Справочник!$B$14</definedName>
    <definedName name="бензин">[104]Справочник!$B$12</definedName>
    <definedName name="бюд" localSheetId="12">#REF!</definedName>
    <definedName name="бюд" localSheetId="15">#REF!</definedName>
    <definedName name="бюд" localSheetId="18">#REF!</definedName>
    <definedName name="бюд" localSheetId="20">#REF!</definedName>
    <definedName name="бюд">#REF!</definedName>
    <definedName name="в">[105]Справочник!$B$7</definedName>
    <definedName name="ввв">[106]Справочник!$B$6</definedName>
    <definedName name="вода">[107]Справочник!$B$12</definedName>
    <definedName name="Габит">[108]Справочник!$B$8</definedName>
    <definedName name="ГСМ" localSheetId="12">'[1]144 _лимит_'!#REF!</definedName>
    <definedName name="ГСМ" localSheetId="15">'[1]144 _лимит_'!#REF!</definedName>
    <definedName name="ГСМ" localSheetId="18">'[1]144 _лимит_'!#REF!</definedName>
    <definedName name="ГСМ" localSheetId="20">'[1]144 _лимит_'!#REF!</definedName>
    <definedName name="ГСМ">'[1]144 _лимит_'!#REF!</definedName>
    <definedName name="ГСМ1">[104]Справочник!$B$7</definedName>
    <definedName name="ГСМ13">[5]Справочник!$B$16</definedName>
    <definedName name="гсм2013">[5]Справочник!$B$6</definedName>
    <definedName name="гщшен8щ">[109]Справочник!$B$12</definedName>
    <definedName name="д">[110]Справочник!$B$14</definedName>
    <definedName name="да">[111]Справочник!$B$12</definedName>
    <definedName name="дддддд">[112]Справочник!$B$8</definedName>
    <definedName name="Е.Кулжабаев">'[97]142'!$B$14</definedName>
    <definedName name="ж">[113]Справочник!$B$14</definedName>
    <definedName name="ж2" localSheetId="12">#REF!</definedName>
    <definedName name="ж2" localSheetId="15">#REF!</definedName>
    <definedName name="ж2" localSheetId="18">#REF!</definedName>
    <definedName name="ж2" localSheetId="20">#REF!</definedName>
    <definedName name="ж2">#REF!</definedName>
    <definedName name="ж3" localSheetId="12">#REF!</definedName>
    <definedName name="ж3" localSheetId="15">#REF!</definedName>
    <definedName name="ж3" localSheetId="18">#REF!</definedName>
    <definedName name="ж3" localSheetId="20">#REF!</definedName>
    <definedName name="ж3">#REF!</definedName>
    <definedName name="жан">[96]Справочник!$B$7</definedName>
    <definedName name="жанара">[114]Справочник!$B$7</definedName>
    <definedName name="жанара1">[114]Справочник!$B$14</definedName>
    <definedName name="_xlnm.Print_Titles" localSheetId="1">'10-111'!$17:$22</definedName>
    <definedName name="зарплата">[111]Справочник!$B$12</definedName>
    <definedName name="затраты_на_элэн_использ_в_пром_процессе_10мес" localSheetId="12">[101]бланк!#REF!</definedName>
    <definedName name="затраты_на_элэн_использ_в_пром_процессе_10мес" localSheetId="15">[101]бланк!#REF!</definedName>
    <definedName name="затраты_на_элэн_использ_в_пром_процессе_10мес" localSheetId="18">[101]бланк!#REF!</definedName>
    <definedName name="затраты_на_элэн_использ_в_пром_процессе_10мес" localSheetId="20">[101]бланк!#REF!</definedName>
    <definedName name="затраты_на_элэн_использ_в_пром_процессе_10мес">[101]бланк!#REF!</definedName>
    <definedName name="затраты_на_элэн_использ_в_пром_процессе_11мес" localSheetId="12">[101]бланк!#REF!</definedName>
    <definedName name="затраты_на_элэн_использ_в_пром_процессе_11мес" localSheetId="15">[101]бланк!#REF!</definedName>
    <definedName name="затраты_на_элэн_использ_в_пром_процессе_11мес" localSheetId="18">[101]бланк!#REF!</definedName>
    <definedName name="затраты_на_элэн_использ_в_пром_процессе_11мес" localSheetId="20">[101]бланк!#REF!</definedName>
    <definedName name="затраты_на_элэн_использ_в_пром_процессе_11мес">[101]бланк!#REF!</definedName>
    <definedName name="затраты_на_элэн_использ_в_пром_процессе_12мес" localSheetId="12">[101]бланк!#REF!</definedName>
    <definedName name="затраты_на_элэн_использ_в_пром_процессе_12мес" localSheetId="15">[101]бланк!#REF!</definedName>
    <definedName name="затраты_на_элэн_использ_в_пром_процессе_12мес" localSheetId="18">[101]бланк!#REF!</definedName>
    <definedName name="затраты_на_элэн_использ_в_пром_процессе_12мес" localSheetId="20">[101]бланк!#REF!</definedName>
    <definedName name="затраты_на_элэн_использ_в_пром_процессе_12мес">[101]бланк!#REF!</definedName>
    <definedName name="затраты_на_элэн_использ_в_пром_процессе_1год" localSheetId="12">[101]бланк!#REF!</definedName>
    <definedName name="затраты_на_элэн_использ_в_пром_процессе_1год" localSheetId="15">[101]бланк!#REF!</definedName>
    <definedName name="затраты_на_элэн_использ_в_пром_процессе_1год" localSheetId="18">[101]бланк!#REF!</definedName>
    <definedName name="затраты_на_элэн_использ_в_пром_процессе_1год" localSheetId="20">[101]бланк!#REF!</definedName>
    <definedName name="затраты_на_элэн_использ_в_пром_процессе_1год">[101]бланк!#REF!</definedName>
    <definedName name="затраты_на_элэн_использ_в_пром_процессе_1мес" localSheetId="12">[101]бланк!#REF!</definedName>
    <definedName name="затраты_на_элэн_использ_в_пром_процессе_1мес" localSheetId="15">[101]бланк!#REF!</definedName>
    <definedName name="затраты_на_элэн_использ_в_пром_процессе_1мес" localSheetId="18">[101]бланк!#REF!</definedName>
    <definedName name="затраты_на_элэн_использ_в_пром_процессе_1мес" localSheetId="20">[101]бланк!#REF!</definedName>
    <definedName name="затраты_на_элэн_использ_в_пром_процессе_1мес">[101]бланк!#REF!</definedName>
    <definedName name="затраты_на_элэн_использ_в_пром_процессе_2год" localSheetId="12">[101]бланк!#REF!</definedName>
    <definedName name="затраты_на_элэн_использ_в_пром_процессе_2год" localSheetId="15">[101]бланк!#REF!</definedName>
    <definedName name="затраты_на_элэн_использ_в_пром_процессе_2год" localSheetId="18">[101]бланк!#REF!</definedName>
    <definedName name="затраты_на_элэн_использ_в_пром_процессе_2год" localSheetId="20">[101]бланк!#REF!</definedName>
    <definedName name="затраты_на_элэн_использ_в_пром_процессе_2год">[101]бланк!#REF!</definedName>
    <definedName name="затраты_на_элэн_использ_в_пром_процессе_2мес" localSheetId="12">[101]бланк!#REF!</definedName>
    <definedName name="затраты_на_элэн_использ_в_пром_процессе_2мес" localSheetId="15">[101]бланк!#REF!</definedName>
    <definedName name="затраты_на_элэн_использ_в_пром_процессе_2мес" localSheetId="18">[101]бланк!#REF!</definedName>
    <definedName name="затраты_на_элэн_использ_в_пром_процессе_2мес" localSheetId="20">[101]бланк!#REF!</definedName>
    <definedName name="затраты_на_элэн_использ_в_пром_процессе_2мес">[101]бланк!#REF!</definedName>
    <definedName name="затраты_на_элэн_использ_в_пром_процессе_3год" localSheetId="12">[101]бланк!#REF!</definedName>
    <definedName name="затраты_на_элэн_использ_в_пром_процессе_3год" localSheetId="15">[101]бланк!#REF!</definedName>
    <definedName name="затраты_на_элэн_использ_в_пром_процессе_3год" localSheetId="18">[101]бланк!#REF!</definedName>
    <definedName name="затраты_на_элэн_использ_в_пром_процессе_3год" localSheetId="20">[101]бланк!#REF!</definedName>
    <definedName name="затраты_на_элэн_использ_в_пром_процессе_3год">[101]бланк!#REF!</definedName>
    <definedName name="затраты_на_элэн_использ_в_пром_процессе_3мес" localSheetId="12">[101]бланк!#REF!</definedName>
    <definedName name="затраты_на_элэн_использ_в_пром_процессе_3мес" localSheetId="15">[101]бланк!#REF!</definedName>
    <definedName name="затраты_на_элэн_использ_в_пром_процессе_3мес" localSheetId="18">[101]бланк!#REF!</definedName>
    <definedName name="затраты_на_элэн_использ_в_пром_процессе_3мес" localSheetId="20">[101]бланк!#REF!</definedName>
    <definedName name="затраты_на_элэн_использ_в_пром_процессе_3мес">[101]бланк!#REF!</definedName>
    <definedName name="затраты_на_элэн_использ_в_пром_процессе_4мес" localSheetId="12">[101]бланк!#REF!</definedName>
    <definedName name="затраты_на_элэн_использ_в_пром_процессе_4мес" localSheetId="15">[101]бланк!#REF!</definedName>
    <definedName name="затраты_на_элэн_использ_в_пром_процессе_4мес" localSheetId="18">[101]бланк!#REF!</definedName>
    <definedName name="затраты_на_элэн_использ_в_пром_процессе_4мес" localSheetId="20">[101]бланк!#REF!</definedName>
    <definedName name="затраты_на_элэн_использ_в_пром_процессе_4мес">[101]бланк!#REF!</definedName>
    <definedName name="затраты_на_элэн_использ_в_пром_процессе_5мес" localSheetId="12">[101]бланк!#REF!</definedName>
    <definedName name="затраты_на_элэн_использ_в_пром_процессе_5мес" localSheetId="15">[101]бланк!#REF!</definedName>
    <definedName name="затраты_на_элэн_использ_в_пром_процессе_5мес" localSheetId="18">[101]бланк!#REF!</definedName>
    <definedName name="затраты_на_элэн_использ_в_пром_процессе_5мес" localSheetId="20">[101]бланк!#REF!</definedName>
    <definedName name="затраты_на_элэн_использ_в_пром_процессе_5мес">[101]бланк!#REF!</definedName>
    <definedName name="затраты_на_элэн_использ_в_пром_процессе_6мес" localSheetId="12">[101]бланк!#REF!</definedName>
    <definedName name="затраты_на_элэн_использ_в_пром_процессе_6мес" localSheetId="15">[101]бланк!#REF!</definedName>
    <definedName name="затраты_на_элэн_использ_в_пром_процессе_6мес" localSheetId="18">[101]бланк!#REF!</definedName>
    <definedName name="затраты_на_элэн_использ_в_пром_процессе_6мес" localSheetId="20">[101]бланк!#REF!</definedName>
    <definedName name="затраты_на_элэн_использ_в_пром_процессе_6мес">[101]бланк!#REF!</definedName>
    <definedName name="затраты_на_элэн_использ_в_пром_процессе_7мес" localSheetId="12">[101]бланк!#REF!</definedName>
    <definedName name="затраты_на_элэн_использ_в_пром_процессе_7мес" localSheetId="15">[101]бланк!#REF!</definedName>
    <definedName name="затраты_на_элэн_использ_в_пром_процессе_7мес" localSheetId="18">[101]бланк!#REF!</definedName>
    <definedName name="затраты_на_элэн_использ_в_пром_процессе_7мес" localSheetId="20">[101]бланк!#REF!</definedName>
    <definedName name="затраты_на_элэн_использ_в_пром_процессе_7мес">[101]бланк!#REF!</definedName>
    <definedName name="затраты_на_элэн_использ_в_пром_процессе_8мес" localSheetId="12">[101]бланк!#REF!</definedName>
    <definedName name="затраты_на_элэн_использ_в_пром_процессе_8мес" localSheetId="15">[101]бланк!#REF!</definedName>
    <definedName name="затраты_на_элэн_использ_в_пром_процессе_8мес" localSheetId="18">[101]бланк!#REF!</definedName>
    <definedName name="затраты_на_элэн_использ_в_пром_процессе_8мес" localSheetId="20">[101]бланк!#REF!</definedName>
    <definedName name="затраты_на_элэн_использ_в_пром_процессе_8мес">[101]бланк!#REF!</definedName>
    <definedName name="затраты_на_элэн_использ_в_пром_процессе_9мес" localSheetId="12">[101]бланк!#REF!</definedName>
    <definedName name="затраты_на_элэн_использ_в_пром_процессе_9мес" localSheetId="15">[101]бланк!#REF!</definedName>
    <definedName name="затраты_на_элэн_использ_в_пром_процессе_9мес" localSheetId="18">[101]бланк!#REF!</definedName>
    <definedName name="затраты_на_элэн_использ_в_пром_процессе_9мес" localSheetId="20">[101]бланк!#REF!</definedName>
    <definedName name="затраты_на_элэн_использ_в_пром_процессе_9мес">[101]бланк!#REF!</definedName>
    <definedName name="затраты_наэлэн_неuse_впрве_10мес" localSheetId="12">[101]бланк!#REF!</definedName>
    <definedName name="затраты_наэлэн_неuse_впрве_10мес" localSheetId="15">[101]бланк!#REF!</definedName>
    <definedName name="затраты_наэлэн_неuse_впрве_10мес" localSheetId="18">[101]бланк!#REF!</definedName>
    <definedName name="затраты_наэлэн_неuse_впрве_10мес" localSheetId="20">[101]бланк!#REF!</definedName>
    <definedName name="затраты_наэлэн_неuse_впрве_10мес">[101]бланк!#REF!</definedName>
    <definedName name="затраты_наэлэн_неuse_впрве_11мес" localSheetId="12">[101]бланк!#REF!</definedName>
    <definedName name="затраты_наэлэн_неuse_впрве_11мес" localSheetId="15">[101]бланк!#REF!</definedName>
    <definedName name="затраты_наэлэн_неuse_впрве_11мес" localSheetId="18">[101]бланк!#REF!</definedName>
    <definedName name="затраты_наэлэн_неuse_впрве_11мес" localSheetId="20">[101]бланк!#REF!</definedName>
    <definedName name="затраты_наэлэн_неuse_впрве_11мес">[101]бланк!#REF!</definedName>
    <definedName name="затраты_наэлэн_неuse_впрве_12мес" localSheetId="12">[101]бланк!#REF!</definedName>
    <definedName name="затраты_наэлэн_неuse_впрве_12мес" localSheetId="15">[101]бланк!#REF!</definedName>
    <definedName name="затраты_наэлэн_неuse_впрве_12мес" localSheetId="18">[101]бланк!#REF!</definedName>
    <definedName name="затраты_наэлэн_неuse_впрве_12мес" localSheetId="20">[101]бланк!#REF!</definedName>
    <definedName name="затраты_наэлэн_неuse_впрве_12мес">[101]бланк!#REF!</definedName>
    <definedName name="затраты_наэлэн_неuse_впрве_1год" localSheetId="12">[101]бланк!#REF!</definedName>
    <definedName name="затраты_наэлэн_неuse_впрве_1год" localSheetId="15">[101]бланк!#REF!</definedName>
    <definedName name="затраты_наэлэн_неuse_впрве_1год" localSheetId="18">[101]бланк!#REF!</definedName>
    <definedName name="затраты_наэлэн_неuse_впрве_1год" localSheetId="20">[101]бланк!#REF!</definedName>
    <definedName name="затраты_наэлэн_неuse_впрве_1год">[101]бланк!#REF!</definedName>
    <definedName name="затраты_наэлэн_неuse_впрве_1мес" localSheetId="12">[101]бланк!#REF!</definedName>
    <definedName name="затраты_наэлэн_неuse_впрве_1мес" localSheetId="15">[101]бланк!#REF!</definedName>
    <definedName name="затраты_наэлэн_неuse_впрве_1мес" localSheetId="18">[101]бланк!#REF!</definedName>
    <definedName name="затраты_наэлэн_неuse_впрве_1мес" localSheetId="20">[101]бланк!#REF!</definedName>
    <definedName name="затраты_наэлэн_неuse_впрве_1мес">[101]бланк!#REF!</definedName>
    <definedName name="затраты_наэлэн_неuse_впрве_2год" localSheetId="12">[101]бланк!#REF!</definedName>
    <definedName name="затраты_наэлэн_неuse_впрве_2год" localSheetId="15">[101]бланк!#REF!</definedName>
    <definedName name="затраты_наэлэн_неuse_впрве_2год" localSheetId="18">[101]бланк!#REF!</definedName>
    <definedName name="затраты_наэлэн_неuse_впрве_2год" localSheetId="20">[101]бланк!#REF!</definedName>
    <definedName name="затраты_наэлэн_неuse_впрве_2год">[101]бланк!#REF!</definedName>
    <definedName name="затраты_наэлэн_неuse_впрве_2мес" localSheetId="12">[101]бланк!#REF!</definedName>
    <definedName name="затраты_наэлэн_неuse_впрве_2мес" localSheetId="15">[101]бланк!#REF!</definedName>
    <definedName name="затраты_наэлэн_неuse_впрве_2мес" localSheetId="18">[101]бланк!#REF!</definedName>
    <definedName name="затраты_наэлэн_неuse_впрве_2мес" localSheetId="20">[101]бланк!#REF!</definedName>
    <definedName name="затраты_наэлэн_неuse_впрве_2мес">[101]бланк!#REF!</definedName>
    <definedName name="затраты_наэлэн_неuse_впрве_3год" localSheetId="12">[101]бланк!#REF!</definedName>
    <definedName name="затраты_наэлэн_неuse_впрве_3год" localSheetId="15">[101]бланк!#REF!</definedName>
    <definedName name="затраты_наэлэн_неuse_впрве_3год" localSheetId="18">[101]бланк!#REF!</definedName>
    <definedName name="затраты_наэлэн_неuse_впрве_3год" localSheetId="20">[101]бланк!#REF!</definedName>
    <definedName name="затраты_наэлэн_неuse_впрве_3год">[101]бланк!#REF!</definedName>
    <definedName name="затраты_наэлэн_неuse_впрве_3мес" localSheetId="12">[101]бланк!#REF!</definedName>
    <definedName name="затраты_наэлэн_неuse_впрве_3мес" localSheetId="15">[101]бланк!#REF!</definedName>
    <definedName name="затраты_наэлэн_неuse_впрве_3мес" localSheetId="18">[101]бланк!#REF!</definedName>
    <definedName name="затраты_наэлэн_неuse_впрве_3мес" localSheetId="20">[101]бланк!#REF!</definedName>
    <definedName name="затраты_наэлэн_неuse_впрве_3мес">[101]бланк!#REF!</definedName>
    <definedName name="затраты_наэлэн_неuse_впрве_4мес" localSheetId="12">[101]бланк!#REF!</definedName>
    <definedName name="затраты_наэлэн_неuse_впрве_4мес" localSheetId="15">[101]бланк!#REF!</definedName>
    <definedName name="затраты_наэлэн_неuse_впрве_4мес" localSheetId="18">[101]бланк!#REF!</definedName>
    <definedName name="затраты_наэлэн_неuse_впрве_4мес" localSheetId="20">[101]бланк!#REF!</definedName>
    <definedName name="затраты_наэлэн_неuse_впрве_4мес">[101]бланк!#REF!</definedName>
    <definedName name="затраты_наэлэн_неuse_впрве_5мес" localSheetId="12">[101]бланк!#REF!</definedName>
    <definedName name="затраты_наэлэн_неuse_впрве_5мес" localSheetId="15">[101]бланк!#REF!</definedName>
    <definedName name="затраты_наэлэн_неuse_впрве_5мес" localSheetId="18">[101]бланк!#REF!</definedName>
    <definedName name="затраты_наэлэн_неuse_впрве_5мес" localSheetId="20">[101]бланк!#REF!</definedName>
    <definedName name="затраты_наэлэн_неuse_впрве_5мес">[101]бланк!#REF!</definedName>
    <definedName name="затраты_наэлэн_неuse_впрве_6мес" localSheetId="12">[101]бланк!#REF!</definedName>
    <definedName name="затраты_наэлэн_неuse_впрве_6мес" localSheetId="15">[101]бланк!#REF!</definedName>
    <definedName name="затраты_наэлэн_неuse_впрве_6мес" localSheetId="18">[101]бланк!#REF!</definedName>
    <definedName name="затраты_наэлэн_неuse_впрве_6мес" localSheetId="20">[101]бланк!#REF!</definedName>
    <definedName name="затраты_наэлэн_неuse_впрве_6мес">[101]бланк!#REF!</definedName>
    <definedName name="затраты_наэлэн_неuse_впрве_7мес" localSheetId="12">[101]бланк!#REF!</definedName>
    <definedName name="затраты_наэлэн_неuse_впрве_7мес" localSheetId="15">[101]бланк!#REF!</definedName>
    <definedName name="затраты_наэлэн_неuse_впрве_7мес" localSheetId="18">[101]бланк!#REF!</definedName>
    <definedName name="затраты_наэлэн_неuse_впрве_7мес" localSheetId="20">[101]бланк!#REF!</definedName>
    <definedName name="затраты_наэлэн_неuse_впрве_7мес">[101]бланк!#REF!</definedName>
    <definedName name="затраты_наэлэн_неuse_впрве_8мес" localSheetId="12">[101]бланк!#REF!</definedName>
    <definedName name="затраты_наэлэн_неuse_впрве_8мес" localSheetId="15">[101]бланк!#REF!</definedName>
    <definedName name="затраты_наэлэн_неuse_впрве_8мес" localSheetId="18">[101]бланк!#REF!</definedName>
    <definedName name="затраты_наэлэн_неuse_впрве_8мес" localSheetId="20">[101]бланк!#REF!</definedName>
    <definedName name="затраты_наэлэн_неuse_впрве_8мес">[101]бланк!#REF!</definedName>
    <definedName name="затраты_наэлэн_неuse_впрве_9мес" localSheetId="12">[101]бланк!#REF!</definedName>
    <definedName name="затраты_наэлэн_неuse_впрве_9мес" localSheetId="15">[101]бланк!#REF!</definedName>
    <definedName name="затраты_наэлэн_неuse_впрве_9мес" localSheetId="18">[101]бланк!#REF!</definedName>
    <definedName name="затраты_наэлэн_неuse_впрве_9мес" localSheetId="20">[101]бланк!#REF!</definedName>
    <definedName name="затраты_наэлэн_неuse_впрве_9мес">[101]бланк!#REF!</definedName>
    <definedName name="и">[115]Справочник!$B$6</definedName>
    <definedName name="ии">[96]Справочник!$B$12</definedName>
    <definedName name="Имя1">[116]Справочник!$B$16</definedName>
    <definedName name="Имя1_12">[117]Справочник!$B$16</definedName>
    <definedName name="Имя1_13">[117]Справочник!$B$16</definedName>
    <definedName name="Имя1_2">[117]Справочник!$B$16</definedName>
    <definedName name="Имя1_3">[117]Справочник!$B$16</definedName>
    <definedName name="Имя2">[116]Справочник!$B$12</definedName>
    <definedName name="Имя2_12">[117]Справочник!$B$12</definedName>
    <definedName name="Имя2_13">[117]Справочник!$B$12</definedName>
    <definedName name="Имя2_2">[117]Справочник!$B$12</definedName>
    <definedName name="Имя2_3">[117]Справочник!$B$12</definedName>
    <definedName name="Имя3">[116]Справочник!$B$14</definedName>
    <definedName name="Имя3_12">[117]Справочник!$B$14</definedName>
    <definedName name="Имя3_13">[117]Справочник!$B$14</definedName>
    <definedName name="Имя3_2">[117]Справочник!$B$14</definedName>
    <definedName name="Имя3_3">[117]Справочник!$B$14</definedName>
    <definedName name="ип">[118]Справочник!$B$12</definedName>
    <definedName name="ипп">[118]Справочник!$B$14</definedName>
    <definedName name="Источник">'[98]Источник финансирования'!$A$1:$A$6</definedName>
    <definedName name="итого_перемен_затрат_10мес" localSheetId="12">[101]бланк!#REF!</definedName>
    <definedName name="итого_перемен_затрат_10мес" localSheetId="15">[101]бланк!#REF!</definedName>
    <definedName name="итого_перемен_затрат_10мес" localSheetId="18">[101]бланк!#REF!</definedName>
    <definedName name="итого_перемен_затрат_10мес" localSheetId="20">[101]бланк!#REF!</definedName>
    <definedName name="итого_перемен_затрат_10мес">[101]бланк!#REF!</definedName>
    <definedName name="итого_перемен_затрат_11мес" localSheetId="12">[101]бланк!#REF!</definedName>
    <definedName name="итого_перемен_затрат_11мес" localSheetId="15">[101]бланк!#REF!</definedName>
    <definedName name="итого_перемен_затрат_11мес" localSheetId="18">[101]бланк!#REF!</definedName>
    <definedName name="итого_перемен_затрат_11мес" localSheetId="20">[101]бланк!#REF!</definedName>
    <definedName name="итого_перемен_затрат_11мес">[101]бланк!#REF!</definedName>
    <definedName name="итого_перемен_затрат_12мес" localSheetId="12">[101]бланк!#REF!</definedName>
    <definedName name="итого_перемен_затрат_12мес" localSheetId="15">[101]бланк!#REF!</definedName>
    <definedName name="итого_перемен_затрат_12мес" localSheetId="18">[101]бланк!#REF!</definedName>
    <definedName name="итого_перемен_затрат_12мес" localSheetId="20">[101]бланк!#REF!</definedName>
    <definedName name="итого_перемен_затрат_12мес">[101]бланк!#REF!</definedName>
    <definedName name="итого_перемен_затрат_1год" localSheetId="12">[101]бланк!#REF!</definedName>
    <definedName name="итого_перемен_затрат_1год" localSheetId="15">[101]бланк!#REF!</definedName>
    <definedName name="итого_перемен_затрат_1год" localSheetId="18">[101]бланк!#REF!</definedName>
    <definedName name="итого_перемен_затрат_1год" localSheetId="20">[101]бланк!#REF!</definedName>
    <definedName name="итого_перемен_затрат_1год">[101]бланк!#REF!</definedName>
    <definedName name="итого_перемен_затрат_1мес" localSheetId="12">[101]бланк!#REF!</definedName>
    <definedName name="итого_перемен_затрат_1мес" localSheetId="15">[101]бланк!#REF!</definedName>
    <definedName name="итого_перемен_затрат_1мес" localSheetId="18">[101]бланк!#REF!</definedName>
    <definedName name="итого_перемен_затрат_1мес" localSheetId="20">[101]бланк!#REF!</definedName>
    <definedName name="итого_перемен_затрат_1мес">[101]бланк!#REF!</definedName>
    <definedName name="итого_перемен_затрат_2год" localSheetId="12">[101]бланк!#REF!</definedName>
    <definedName name="итого_перемен_затрат_2год" localSheetId="15">[101]бланк!#REF!</definedName>
    <definedName name="итого_перемен_затрат_2год" localSheetId="18">[101]бланк!#REF!</definedName>
    <definedName name="итого_перемен_затрат_2год" localSheetId="20">[101]бланк!#REF!</definedName>
    <definedName name="итого_перемен_затрат_2год">[101]бланк!#REF!</definedName>
    <definedName name="итого_перемен_затрат_2мес" localSheetId="12">[101]бланк!#REF!</definedName>
    <definedName name="итого_перемен_затрат_2мес" localSheetId="15">[101]бланк!#REF!</definedName>
    <definedName name="итого_перемен_затрат_2мес" localSheetId="18">[101]бланк!#REF!</definedName>
    <definedName name="итого_перемен_затрат_2мес" localSheetId="20">[101]бланк!#REF!</definedName>
    <definedName name="итого_перемен_затрат_2мес">[101]бланк!#REF!</definedName>
    <definedName name="итого_перемен_затрат_3год" localSheetId="12">[101]бланк!#REF!</definedName>
    <definedName name="итого_перемен_затрат_3год" localSheetId="15">[101]бланк!#REF!</definedName>
    <definedName name="итого_перемен_затрат_3год" localSheetId="18">[101]бланк!#REF!</definedName>
    <definedName name="итого_перемен_затрат_3год" localSheetId="20">[101]бланк!#REF!</definedName>
    <definedName name="итого_перемен_затрат_3год">[101]бланк!#REF!</definedName>
    <definedName name="итого_перемен_затрат_3мес" localSheetId="12">[101]бланк!#REF!</definedName>
    <definedName name="итого_перемен_затрат_3мес" localSheetId="15">[101]бланк!#REF!</definedName>
    <definedName name="итого_перемен_затрат_3мес" localSheetId="18">[101]бланк!#REF!</definedName>
    <definedName name="итого_перемен_затрат_3мес" localSheetId="20">[101]бланк!#REF!</definedName>
    <definedName name="итого_перемен_затрат_3мес">[101]бланк!#REF!</definedName>
    <definedName name="итого_перемен_затрат_4мес" localSheetId="12">[101]бланк!#REF!</definedName>
    <definedName name="итого_перемен_затрат_4мес" localSheetId="15">[101]бланк!#REF!</definedName>
    <definedName name="итого_перемен_затрат_4мес" localSheetId="18">[101]бланк!#REF!</definedName>
    <definedName name="итого_перемен_затрат_4мес" localSheetId="20">[101]бланк!#REF!</definedName>
    <definedName name="итого_перемен_затрат_4мес">[101]бланк!#REF!</definedName>
    <definedName name="итого_перемен_затрат_5мес" localSheetId="12">[101]бланк!#REF!</definedName>
    <definedName name="итого_перемен_затрат_5мес" localSheetId="15">[101]бланк!#REF!</definedName>
    <definedName name="итого_перемен_затрат_5мес" localSheetId="18">[101]бланк!#REF!</definedName>
    <definedName name="итого_перемен_затрат_5мес" localSheetId="20">[101]бланк!#REF!</definedName>
    <definedName name="итого_перемен_затрат_5мес">[101]бланк!#REF!</definedName>
    <definedName name="итого_перемен_затрат_6мес" localSheetId="12">[101]бланк!#REF!</definedName>
    <definedName name="итого_перемен_затрат_6мес" localSheetId="15">[101]бланк!#REF!</definedName>
    <definedName name="итого_перемен_затрат_6мес" localSheetId="18">[101]бланк!#REF!</definedName>
    <definedName name="итого_перемен_затрат_6мес" localSheetId="20">[101]бланк!#REF!</definedName>
    <definedName name="итого_перемен_затрат_6мес">[101]бланк!#REF!</definedName>
    <definedName name="итого_перемен_затрат_7мес" localSheetId="12">[101]бланк!#REF!</definedName>
    <definedName name="итого_перемен_затрат_7мес" localSheetId="15">[101]бланк!#REF!</definedName>
    <definedName name="итого_перемен_затрат_7мес" localSheetId="18">[101]бланк!#REF!</definedName>
    <definedName name="итого_перемен_затрат_7мес" localSheetId="20">[101]бланк!#REF!</definedName>
    <definedName name="итого_перемен_затрат_7мес">[101]бланк!#REF!</definedName>
    <definedName name="итого_перемен_затрат_8мес" localSheetId="12">[101]бланк!#REF!</definedName>
    <definedName name="итого_перемен_затрат_8мес" localSheetId="15">[101]бланк!#REF!</definedName>
    <definedName name="итого_перемен_затрат_8мес" localSheetId="18">[101]бланк!#REF!</definedName>
    <definedName name="итого_перемен_затрат_8мес" localSheetId="20">[101]бланк!#REF!</definedName>
    <definedName name="итого_перемен_затрат_8мес">[101]бланк!#REF!</definedName>
    <definedName name="итого_перемен_затрат_9мес" localSheetId="12">[101]бланк!#REF!</definedName>
    <definedName name="итого_перемен_затрат_9мес" localSheetId="15">[101]бланк!#REF!</definedName>
    <definedName name="итого_перемен_затрат_9мес" localSheetId="18">[101]бланк!#REF!</definedName>
    <definedName name="итого_перемен_затрат_9мес" localSheetId="20">[101]бланк!#REF!</definedName>
    <definedName name="итого_перемен_затрат_9мес">[101]бланк!#REF!</definedName>
    <definedName name="итого_пост_затрат_10мес" localSheetId="12">[101]бланк!#REF!</definedName>
    <definedName name="итого_пост_затрат_10мес" localSheetId="15">[101]бланк!#REF!</definedName>
    <definedName name="итого_пост_затрат_10мес" localSheetId="18">[101]бланк!#REF!</definedName>
    <definedName name="итого_пост_затрат_10мес" localSheetId="20">[101]бланк!#REF!</definedName>
    <definedName name="итого_пост_затрат_10мес">[101]бланк!#REF!</definedName>
    <definedName name="итого_пост_затрат_11мес" localSheetId="12">[101]бланк!#REF!</definedName>
    <definedName name="итого_пост_затрат_11мес" localSheetId="15">[101]бланк!#REF!</definedName>
    <definedName name="итого_пост_затрат_11мес" localSheetId="18">[101]бланк!#REF!</definedName>
    <definedName name="итого_пост_затрат_11мес" localSheetId="20">[101]бланк!#REF!</definedName>
    <definedName name="итого_пост_затрат_11мес">[101]бланк!#REF!</definedName>
    <definedName name="итого_пост_затрат_12мес" localSheetId="12">[101]бланк!#REF!</definedName>
    <definedName name="итого_пост_затрат_12мес" localSheetId="15">[101]бланк!#REF!</definedName>
    <definedName name="итого_пост_затрат_12мес" localSheetId="18">[101]бланк!#REF!</definedName>
    <definedName name="итого_пост_затрат_12мес" localSheetId="20">[101]бланк!#REF!</definedName>
    <definedName name="итого_пост_затрат_12мес">[101]бланк!#REF!</definedName>
    <definedName name="итого_пост_затрат_1год" localSheetId="12">[101]бланк!#REF!</definedName>
    <definedName name="итого_пост_затрат_1год" localSheetId="15">[101]бланк!#REF!</definedName>
    <definedName name="итого_пост_затрат_1год" localSheetId="18">[101]бланк!#REF!</definedName>
    <definedName name="итого_пост_затрат_1год" localSheetId="20">[101]бланк!#REF!</definedName>
    <definedName name="итого_пост_затрат_1год">[101]бланк!#REF!</definedName>
    <definedName name="итого_пост_затрат_1мес" localSheetId="12">[101]бланк!#REF!</definedName>
    <definedName name="итого_пост_затрат_1мес" localSheetId="15">[101]бланк!#REF!</definedName>
    <definedName name="итого_пост_затрат_1мес" localSheetId="18">[101]бланк!#REF!</definedName>
    <definedName name="итого_пост_затрат_1мес" localSheetId="20">[101]бланк!#REF!</definedName>
    <definedName name="итого_пост_затрат_1мес">[101]бланк!#REF!</definedName>
    <definedName name="итого_пост_затрат_2год" localSheetId="12">[101]бланк!#REF!</definedName>
    <definedName name="итого_пост_затрат_2год" localSheetId="15">[101]бланк!#REF!</definedName>
    <definedName name="итого_пост_затрат_2год" localSheetId="18">[101]бланк!#REF!</definedName>
    <definedName name="итого_пост_затрат_2год" localSheetId="20">[101]бланк!#REF!</definedName>
    <definedName name="итого_пост_затрат_2год">[101]бланк!#REF!</definedName>
    <definedName name="итого_пост_затрат_2мес" localSheetId="12">[101]бланк!#REF!</definedName>
    <definedName name="итого_пост_затрат_2мес" localSheetId="15">[101]бланк!#REF!</definedName>
    <definedName name="итого_пост_затрат_2мес" localSheetId="18">[101]бланк!#REF!</definedName>
    <definedName name="итого_пост_затрат_2мес" localSheetId="20">[101]бланк!#REF!</definedName>
    <definedName name="итого_пост_затрат_2мес">[101]бланк!#REF!</definedName>
    <definedName name="итого_пост_затрат_3год" localSheetId="12">[101]бланк!#REF!</definedName>
    <definedName name="итого_пост_затрат_3год" localSheetId="15">[101]бланк!#REF!</definedName>
    <definedName name="итого_пост_затрат_3год" localSheetId="18">[101]бланк!#REF!</definedName>
    <definedName name="итого_пост_затрат_3год" localSheetId="20">[101]бланк!#REF!</definedName>
    <definedName name="итого_пост_затрат_3год">[101]бланк!#REF!</definedName>
    <definedName name="итого_пост_затрат_3мес" localSheetId="12">[101]бланк!#REF!</definedName>
    <definedName name="итого_пост_затрат_3мес" localSheetId="15">[101]бланк!#REF!</definedName>
    <definedName name="итого_пост_затрат_3мес" localSheetId="18">[101]бланк!#REF!</definedName>
    <definedName name="итого_пост_затрат_3мес" localSheetId="20">[101]бланк!#REF!</definedName>
    <definedName name="итого_пост_затрат_3мес">[101]бланк!#REF!</definedName>
    <definedName name="итого_пост_затрат_4мес" localSheetId="12">[101]бланк!#REF!</definedName>
    <definedName name="итого_пост_затрат_4мес" localSheetId="15">[101]бланк!#REF!</definedName>
    <definedName name="итого_пост_затрат_4мес" localSheetId="18">[101]бланк!#REF!</definedName>
    <definedName name="итого_пост_затрат_4мес" localSheetId="20">[101]бланк!#REF!</definedName>
    <definedName name="итого_пост_затрат_4мес">[101]бланк!#REF!</definedName>
    <definedName name="итого_пост_затрат_5мес" localSheetId="12">[101]бланк!#REF!</definedName>
    <definedName name="итого_пост_затрат_5мес" localSheetId="15">[101]бланк!#REF!</definedName>
    <definedName name="итого_пост_затрат_5мес" localSheetId="18">[101]бланк!#REF!</definedName>
    <definedName name="итого_пост_затрат_5мес" localSheetId="20">[101]бланк!#REF!</definedName>
    <definedName name="итого_пост_затрат_5мес">[101]бланк!#REF!</definedName>
    <definedName name="итого_пост_затрат_6мес" localSheetId="12">[101]бланк!#REF!</definedName>
    <definedName name="итого_пост_затрат_6мес" localSheetId="15">[101]бланк!#REF!</definedName>
    <definedName name="итого_пост_затрат_6мес" localSheetId="18">[101]бланк!#REF!</definedName>
    <definedName name="итого_пост_затрат_6мес" localSheetId="20">[101]бланк!#REF!</definedName>
    <definedName name="итого_пост_затрат_6мес">[101]бланк!#REF!</definedName>
    <definedName name="итого_пост_затрат_7мес" localSheetId="12">[101]бланк!#REF!</definedName>
    <definedName name="итого_пост_затрат_7мес" localSheetId="15">[101]бланк!#REF!</definedName>
    <definedName name="итого_пост_затрат_7мес" localSheetId="18">[101]бланк!#REF!</definedName>
    <definedName name="итого_пост_затрат_7мес" localSheetId="20">[101]бланк!#REF!</definedName>
    <definedName name="итого_пост_затрат_7мес">[101]бланк!#REF!</definedName>
    <definedName name="итого_пост_затрат_8мес" localSheetId="12">[101]бланк!#REF!</definedName>
    <definedName name="итого_пост_затрат_8мес" localSheetId="15">[101]бланк!#REF!</definedName>
    <definedName name="итого_пост_затрат_8мес" localSheetId="18">[101]бланк!#REF!</definedName>
    <definedName name="итого_пост_затрат_8мес" localSheetId="20">[101]бланк!#REF!</definedName>
    <definedName name="итого_пост_затрат_8мес">[101]бланк!#REF!</definedName>
    <definedName name="итого_пост_затрат_9мес" localSheetId="12">[101]бланк!#REF!</definedName>
    <definedName name="итого_пост_затрат_9мес" localSheetId="15">[101]бланк!#REF!</definedName>
    <definedName name="итого_пост_затрат_9мес" localSheetId="18">[101]бланк!#REF!</definedName>
    <definedName name="итого_пост_затрат_9мес" localSheetId="20">[101]бланк!#REF!</definedName>
    <definedName name="итого_пост_затрат_9мес">[101]бланк!#REF!</definedName>
    <definedName name="ич">[119]Справочник!$B$14</definedName>
    <definedName name="КАТО" localSheetId="12">[98]КАТО!#REF!</definedName>
    <definedName name="КАТО" localSheetId="15">[98]КАТО!#REF!</definedName>
    <definedName name="КАТО" localSheetId="18">[98]КАТО!#REF!</definedName>
    <definedName name="КАТО" localSheetId="20">[98]КАТО!#REF!</definedName>
    <definedName name="КАТО">[98]КАТО!#REF!</definedName>
    <definedName name="ко">[96]Справочник!$B$8</definedName>
    <definedName name="Код" localSheetId="12">#REF!</definedName>
    <definedName name="Код" localSheetId="15">#REF!</definedName>
    <definedName name="Код" localSheetId="18">#REF!</definedName>
    <definedName name="Код" localSheetId="20">#REF!</definedName>
    <definedName name="Код">#REF!</definedName>
    <definedName name="коммунал_затраты_10мес" localSheetId="12">[101]бланк!#REF!</definedName>
    <definedName name="коммунал_затраты_10мес" localSheetId="15">[101]бланк!#REF!</definedName>
    <definedName name="коммунал_затраты_10мес" localSheetId="18">[101]бланк!#REF!</definedName>
    <definedName name="коммунал_затраты_10мес" localSheetId="20">[101]бланк!#REF!</definedName>
    <definedName name="коммунал_затраты_10мес">[101]бланк!#REF!</definedName>
    <definedName name="коммунал_затраты_11мес" localSheetId="12">[101]бланк!#REF!</definedName>
    <definedName name="коммунал_затраты_11мес" localSheetId="15">[101]бланк!#REF!</definedName>
    <definedName name="коммунал_затраты_11мес" localSheetId="18">[101]бланк!#REF!</definedName>
    <definedName name="коммунал_затраты_11мес" localSheetId="20">[101]бланк!#REF!</definedName>
    <definedName name="коммунал_затраты_11мес">[101]бланк!#REF!</definedName>
    <definedName name="коммунал_затраты_12мес" localSheetId="12">[101]бланк!#REF!</definedName>
    <definedName name="коммунал_затраты_12мес" localSheetId="15">[101]бланк!#REF!</definedName>
    <definedName name="коммунал_затраты_12мес" localSheetId="18">[101]бланк!#REF!</definedName>
    <definedName name="коммунал_затраты_12мес" localSheetId="20">[101]бланк!#REF!</definedName>
    <definedName name="коммунал_затраты_12мес">[101]бланк!#REF!</definedName>
    <definedName name="коммунал_затраты_1год" localSheetId="12">[101]бланк!#REF!</definedName>
    <definedName name="коммунал_затраты_1год" localSheetId="15">[101]бланк!#REF!</definedName>
    <definedName name="коммунал_затраты_1год" localSheetId="18">[101]бланк!#REF!</definedName>
    <definedName name="коммунал_затраты_1год" localSheetId="20">[101]бланк!#REF!</definedName>
    <definedName name="коммунал_затраты_1год">[101]бланк!#REF!</definedName>
    <definedName name="коммунал_затраты_1мес" localSheetId="12">[101]бланк!#REF!</definedName>
    <definedName name="коммунал_затраты_1мес" localSheetId="15">[101]бланк!#REF!</definedName>
    <definedName name="коммунал_затраты_1мес" localSheetId="18">[101]бланк!#REF!</definedName>
    <definedName name="коммунал_затраты_1мес" localSheetId="20">[101]бланк!#REF!</definedName>
    <definedName name="коммунал_затраты_1мес">[101]бланк!#REF!</definedName>
    <definedName name="коммунал_затраты_2год" localSheetId="12">[101]бланк!#REF!</definedName>
    <definedName name="коммунал_затраты_2год" localSheetId="15">[101]бланк!#REF!</definedName>
    <definedName name="коммунал_затраты_2год" localSheetId="18">[101]бланк!#REF!</definedName>
    <definedName name="коммунал_затраты_2год" localSheetId="20">[101]бланк!#REF!</definedName>
    <definedName name="коммунал_затраты_2год">[101]бланк!#REF!</definedName>
    <definedName name="коммунал_затраты_2мес" localSheetId="12">[101]бланк!#REF!</definedName>
    <definedName name="коммунал_затраты_2мес" localSheetId="15">[101]бланк!#REF!</definedName>
    <definedName name="коммунал_затраты_2мес" localSheetId="18">[101]бланк!#REF!</definedName>
    <definedName name="коммунал_затраты_2мес" localSheetId="20">[101]бланк!#REF!</definedName>
    <definedName name="коммунал_затраты_2мес">[101]бланк!#REF!</definedName>
    <definedName name="коммунал_затраты_3год" localSheetId="12">[101]бланк!#REF!</definedName>
    <definedName name="коммунал_затраты_3год" localSheetId="15">[101]бланк!#REF!</definedName>
    <definedName name="коммунал_затраты_3год" localSheetId="18">[101]бланк!#REF!</definedName>
    <definedName name="коммунал_затраты_3год" localSheetId="20">[101]бланк!#REF!</definedName>
    <definedName name="коммунал_затраты_3год">[101]бланк!#REF!</definedName>
    <definedName name="коммунал_затраты_3мес" localSheetId="12">[101]бланк!#REF!</definedName>
    <definedName name="коммунал_затраты_3мес" localSheetId="15">[101]бланк!#REF!</definedName>
    <definedName name="коммунал_затраты_3мес" localSheetId="18">[101]бланк!#REF!</definedName>
    <definedName name="коммунал_затраты_3мес" localSheetId="20">[101]бланк!#REF!</definedName>
    <definedName name="коммунал_затраты_3мес">[101]бланк!#REF!</definedName>
    <definedName name="коммунал_затраты_4мес" localSheetId="12">[101]бланк!#REF!</definedName>
    <definedName name="коммунал_затраты_4мес" localSheetId="15">[101]бланк!#REF!</definedName>
    <definedName name="коммунал_затраты_4мес" localSheetId="18">[101]бланк!#REF!</definedName>
    <definedName name="коммунал_затраты_4мес" localSheetId="20">[101]бланк!#REF!</definedName>
    <definedName name="коммунал_затраты_4мес">[101]бланк!#REF!</definedName>
    <definedName name="коммунал_затраты_5мес" localSheetId="12">[101]бланк!#REF!</definedName>
    <definedName name="коммунал_затраты_5мес" localSheetId="15">[101]бланк!#REF!</definedName>
    <definedName name="коммунал_затраты_5мес" localSheetId="18">[101]бланк!#REF!</definedName>
    <definedName name="коммунал_затраты_5мес" localSheetId="20">[101]бланк!#REF!</definedName>
    <definedName name="коммунал_затраты_5мес">[101]бланк!#REF!</definedName>
    <definedName name="коммунал_затраты_6мес" localSheetId="12">[101]бланк!#REF!</definedName>
    <definedName name="коммунал_затраты_6мес" localSheetId="15">[101]бланк!#REF!</definedName>
    <definedName name="коммунал_затраты_6мес" localSheetId="18">[101]бланк!#REF!</definedName>
    <definedName name="коммунал_затраты_6мес" localSheetId="20">[101]бланк!#REF!</definedName>
    <definedName name="коммунал_затраты_6мес">[101]бланк!#REF!</definedName>
    <definedName name="коммунал_затраты_7мес" localSheetId="12">[101]бланк!#REF!</definedName>
    <definedName name="коммунал_затраты_7мес" localSheetId="15">[101]бланк!#REF!</definedName>
    <definedName name="коммунал_затраты_7мес" localSheetId="18">[101]бланк!#REF!</definedName>
    <definedName name="коммунал_затраты_7мес" localSheetId="20">[101]бланк!#REF!</definedName>
    <definedName name="коммунал_затраты_7мес">[101]бланк!#REF!</definedName>
    <definedName name="коммунал_затраты_8мес" localSheetId="12">[101]бланк!#REF!</definedName>
    <definedName name="коммунал_затраты_8мес" localSheetId="15">[101]бланк!#REF!</definedName>
    <definedName name="коммунал_затраты_8мес" localSheetId="18">[101]бланк!#REF!</definedName>
    <definedName name="коммунал_затраты_8мес" localSheetId="20">[101]бланк!#REF!</definedName>
    <definedName name="коммунал_затраты_8мес">[101]бланк!#REF!</definedName>
    <definedName name="коммунал_затраты_9мес" localSheetId="12">[101]бланк!#REF!</definedName>
    <definedName name="коммунал_затраты_9мес" localSheetId="15">[101]бланк!#REF!</definedName>
    <definedName name="коммунал_затраты_9мес" localSheetId="18">[101]бланк!#REF!</definedName>
    <definedName name="коммунал_затраты_9мес" localSheetId="20">[101]бланк!#REF!</definedName>
    <definedName name="коммунал_затраты_9мес">[101]бланк!#REF!</definedName>
    <definedName name="координиции">[120]Справочник!$B$6</definedName>
    <definedName name="курс" localSheetId="12">#REF!</definedName>
    <definedName name="курс" localSheetId="15">#REF!</definedName>
    <definedName name="курс" localSheetId="18">#REF!</definedName>
    <definedName name="курс" localSheetId="20">#REF!</definedName>
    <definedName name="курс">#REF!</definedName>
    <definedName name="л">[121]Справочник!$B$8</definedName>
    <definedName name="лллл">[122]Справочник!$B$8</definedName>
    <definedName name="м1">[123]Справочник!$B$7</definedName>
    <definedName name="маски">[99]Справочник!$B$12</definedName>
    <definedName name="Месяц">[98]Месяцы!$A$1:$A$12</definedName>
    <definedName name="метод">[94]справочники!$A$2:$A$7</definedName>
    <definedName name="мм">[124]Справочник!$B$12</definedName>
    <definedName name="н">[115]Справочник!$B$8</definedName>
    <definedName name="неет">[111]Справочник!$B$8</definedName>
    <definedName name="нет">[125]Справочник!$B$8</definedName>
    <definedName name="ник">[115]Справочник!$B$8</definedName>
    <definedName name="нппп" localSheetId="12">'[1]144 _лимит_'!#REF!</definedName>
    <definedName name="нппп" localSheetId="15">'[1]144 _лимит_'!#REF!</definedName>
    <definedName name="нппп" localSheetId="18">'[1]144 _лимит_'!#REF!</definedName>
    <definedName name="нппп" localSheetId="20">'[1]144 _лимит_'!#REF!</definedName>
    <definedName name="нппп">'[1]144 _лимит_'!#REF!</definedName>
    <definedName name="_xlnm.Print_Area" localSheetId="2">'113'!$A$1:$P$45</definedName>
    <definedName name="_xlnm.Print_Area" localSheetId="3">'116-111'!$A$1:$E$30</definedName>
    <definedName name="_xlnm.Print_Area" localSheetId="14">'116-135'!$A$1:$F$28</definedName>
    <definedName name="_xlnm.Print_Area" localSheetId="4">'121'!$A$1:$F$30</definedName>
    <definedName name="_xlnm.Print_Area" localSheetId="5">'122'!$A$1:$C$29</definedName>
    <definedName name="_xlnm.Print_Area" localSheetId="6">'123'!$A$1:$D$40</definedName>
    <definedName name="_xlnm.Print_Area" localSheetId="8">'124'!$A$1:$D$29</definedName>
    <definedName name="_xlnm.Print_Area" localSheetId="12">'131 по разрядам'!$A$1:$AO$33</definedName>
    <definedName name="_xlnm.Print_Area" localSheetId="9">'131-2024г'!$A$1:$Y$44</definedName>
    <definedName name="_xlnm.Print_Area" localSheetId="27">'136командировка'!$A$1:$G$32</definedName>
    <definedName name="_xlnm.Print_Area" localSheetId="11">'143'!$A$1:$E$46</definedName>
    <definedName name="_xlnm.Print_Area" localSheetId="15">'144 только КП'!$A$1:$K$79</definedName>
    <definedName name="_xlnm.Print_Area" localSheetId="16">'144 уголь расш'!$A$1:$E$27</definedName>
    <definedName name="_xlnm.Print_Area" localSheetId="17">'149а'!$A$1:$E$32</definedName>
    <definedName name="_xlnm.Print_Area" localSheetId="18">'149зч (2)'!$A$1:$F$100</definedName>
    <definedName name="_xlnm.Print_Area" localSheetId="22">'159 расчет тбо'!$A$1:$E$21</definedName>
    <definedName name="_xlnm.Print_Area" localSheetId="19">'159г'!$A$1:$C$30</definedName>
    <definedName name="_xlnm.Print_Area" localSheetId="25">'161 командировки'!$A$1:$G$35</definedName>
    <definedName name="_xlnm.Print_Area" localSheetId="24">'161командировки'!$A$1:$J$27</definedName>
    <definedName name="_xlnm.Print_Area" localSheetId="23">'169'!$A$1:$E$32</definedName>
    <definedName name="_xlnm.Print_Area" localSheetId="26">'169 тех осм'!$A$1:$J$47</definedName>
    <definedName name="_xlnm.Print_Area" localSheetId="20">'расш 158'!$A$16:$D$41</definedName>
    <definedName name="_xlnm.Print_Area" localSheetId="21">'расш 159'!$A$1:$E$37</definedName>
    <definedName name="_xlnm.Print_Area" localSheetId="7">'сп 123'!$A$1:$J$42</definedName>
    <definedName name="Общ_ИтСтр">[126]Общ!$A$10:$IV$10,[126]Общ!$A$49:$IV$49,[126]Общ!$A$59:$IV$59,[126]Общ!$A$61:$IV$61,[126]Общ!$A$62:$IV$62,[126]Общ!$A$64:$IV$64,[126]Общ!$A$76:$IV$76,[126]Общ!$A$86:$IV$86,[126]Общ!$A$96:$IV$96,[126]Общ!$A$102:$IV$102,[126]Общ!$A$107:$IV$107,[126]Общ!$A$119:$IV$119,[126]Общ!$A$129:$IV$129,[126]Общ!$A$137:$IV$137,[126]Общ!$A$145:$IV$145,[126]Общ!$A$153:$IV$153,[126]Общ!$A$163:$IV$163,[126]Общ!$A$175:$IV$175,[126]Общ!$A$198:$IV$198,[126]Общ!$A$203:$IV$203,[126]Общ!$A$207:$IV$207,[126]Общ!$A$211:$IV$211,[126]Общ!$A$215:$IV$215,[126]Общ!$A$220:$IV$220,[126]Общ!$A$250:$IV$250,[126]Общ!$A$258:$IV$258,[126]Общ!$A$263:$IV$263,[126]Общ!$A$267:$IV$267,[126]Общ!$A$274:$IV$274,[126]Общ!$A$275:$IV$275,[126]Общ!$A$276:$IV$276,[126]Общ!$A$277:$IV$277,[126]Общ!$A$278:$IV$278,[126]Общ!$A$285:$IV$285</definedName>
    <definedName name="Окр" localSheetId="12">#REF!</definedName>
    <definedName name="Окр" localSheetId="15">#REF!</definedName>
    <definedName name="Окр" localSheetId="18">#REF!</definedName>
    <definedName name="Окр" localSheetId="20">#REF!</definedName>
    <definedName name="Окр">#REF!</definedName>
    <definedName name="ол" localSheetId="12">#REF!</definedName>
    <definedName name="ол" localSheetId="15">#REF!</definedName>
    <definedName name="ол" localSheetId="18">#REF!</definedName>
    <definedName name="ол" localSheetId="20">#REF!</definedName>
    <definedName name="ол">#REF!</definedName>
    <definedName name="ооо">[127]Месяцы!$A$1:$A$12</definedName>
    <definedName name="под">[128]Справочник!$B$14</definedName>
    <definedName name="Подпрограмма">'[98]Служебный ФКРБ'!$C$2:$C$38</definedName>
    <definedName name="пост_затраты_операцион_10мес" localSheetId="12">[101]бланк!#REF!</definedName>
    <definedName name="пост_затраты_операцион_10мес" localSheetId="15">[101]бланк!#REF!</definedName>
    <definedName name="пост_затраты_операцион_10мес" localSheetId="18">[101]бланк!#REF!</definedName>
    <definedName name="пост_затраты_операцион_10мес" localSheetId="20">[101]бланк!#REF!</definedName>
    <definedName name="пост_затраты_операцион_10мес">[101]бланк!#REF!</definedName>
    <definedName name="пост_затраты_операцион_11мес" localSheetId="12">[101]бланк!#REF!</definedName>
    <definedName name="пост_затраты_операцион_11мес" localSheetId="15">[101]бланк!#REF!</definedName>
    <definedName name="пост_затраты_операцион_11мес" localSheetId="18">[101]бланк!#REF!</definedName>
    <definedName name="пост_затраты_операцион_11мес" localSheetId="20">[101]бланк!#REF!</definedName>
    <definedName name="пост_затраты_операцион_11мес">[101]бланк!#REF!</definedName>
    <definedName name="пост_затраты_операцион_12мес" localSheetId="12">[101]бланк!#REF!</definedName>
    <definedName name="пост_затраты_операцион_12мес" localSheetId="15">[101]бланк!#REF!</definedName>
    <definedName name="пост_затраты_операцион_12мес" localSheetId="18">[101]бланк!#REF!</definedName>
    <definedName name="пост_затраты_операцион_12мес" localSheetId="20">[101]бланк!#REF!</definedName>
    <definedName name="пост_затраты_операцион_12мес">[101]бланк!#REF!</definedName>
    <definedName name="пост_затраты_операцион_1год" localSheetId="12">[101]бланк!#REF!</definedName>
    <definedName name="пост_затраты_операцион_1год" localSheetId="15">[101]бланк!#REF!</definedName>
    <definedName name="пост_затраты_операцион_1год" localSheetId="18">[101]бланк!#REF!</definedName>
    <definedName name="пост_затраты_операцион_1год" localSheetId="20">[101]бланк!#REF!</definedName>
    <definedName name="пост_затраты_операцион_1год">[101]бланк!#REF!</definedName>
    <definedName name="пост_затраты_операцион_1мес" localSheetId="12">[101]бланк!#REF!</definedName>
    <definedName name="пост_затраты_операцион_1мес" localSheetId="15">[101]бланк!#REF!</definedName>
    <definedName name="пост_затраты_операцион_1мес" localSheetId="18">[101]бланк!#REF!</definedName>
    <definedName name="пост_затраты_операцион_1мес" localSheetId="20">[101]бланк!#REF!</definedName>
    <definedName name="пост_затраты_операцион_1мес">[101]бланк!#REF!</definedName>
    <definedName name="пост_затраты_операцион_2год" localSheetId="12">[101]бланк!#REF!</definedName>
    <definedName name="пост_затраты_операцион_2год" localSheetId="15">[101]бланк!#REF!</definedName>
    <definedName name="пост_затраты_операцион_2год" localSheetId="18">[101]бланк!#REF!</definedName>
    <definedName name="пост_затраты_операцион_2год" localSheetId="20">[101]бланк!#REF!</definedName>
    <definedName name="пост_затраты_операцион_2год">[101]бланк!#REF!</definedName>
    <definedName name="пост_затраты_операцион_2мес" localSheetId="12">[101]бланк!#REF!</definedName>
    <definedName name="пост_затраты_операцион_2мес" localSheetId="15">[101]бланк!#REF!</definedName>
    <definedName name="пост_затраты_операцион_2мес" localSheetId="18">[101]бланк!#REF!</definedName>
    <definedName name="пост_затраты_операцион_2мес" localSheetId="20">[101]бланк!#REF!</definedName>
    <definedName name="пост_затраты_операцион_2мес">[101]бланк!#REF!</definedName>
    <definedName name="пост_затраты_операцион_3год" localSheetId="12">[101]бланк!#REF!</definedName>
    <definedName name="пост_затраты_операцион_3год" localSheetId="15">[101]бланк!#REF!</definedName>
    <definedName name="пост_затраты_операцион_3год" localSheetId="18">[101]бланк!#REF!</definedName>
    <definedName name="пост_затраты_операцион_3год" localSheetId="20">[101]бланк!#REF!</definedName>
    <definedName name="пост_затраты_операцион_3год">[101]бланк!#REF!</definedName>
    <definedName name="пост_затраты_операцион_3мес" localSheetId="12">[101]бланк!#REF!</definedName>
    <definedName name="пост_затраты_операцион_3мес" localSheetId="15">[101]бланк!#REF!</definedName>
    <definedName name="пост_затраты_операцион_3мес" localSheetId="18">[101]бланк!#REF!</definedName>
    <definedName name="пост_затраты_операцион_3мес" localSheetId="20">[101]бланк!#REF!</definedName>
    <definedName name="пост_затраты_операцион_3мес">[101]бланк!#REF!</definedName>
    <definedName name="пост_затраты_операцион_4мес" localSheetId="12">[101]бланк!#REF!</definedName>
    <definedName name="пост_затраты_операцион_4мес" localSheetId="15">[101]бланк!#REF!</definedName>
    <definedName name="пост_затраты_операцион_4мес" localSheetId="18">[101]бланк!#REF!</definedName>
    <definedName name="пост_затраты_операцион_4мес" localSheetId="20">[101]бланк!#REF!</definedName>
    <definedName name="пост_затраты_операцион_4мес">[101]бланк!#REF!</definedName>
    <definedName name="пост_затраты_операцион_5мес" localSheetId="12">[101]бланк!#REF!</definedName>
    <definedName name="пост_затраты_операцион_5мес" localSheetId="15">[101]бланк!#REF!</definedName>
    <definedName name="пост_затраты_операцион_5мес" localSheetId="18">[101]бланк!#REF!</definedName>
    <definedName name="пост_затраты_операцион_5мес" localSheetId="20">[101]бланк!#REF!</definedName>
    <definedName name="пост_затраты_операцион_5мес">[101]бланк!#REF!</definedName>
    <definedName name="пост_затраты_операцион_6мес" localSheetId="12">[101]бланк!#REF!</definedName>
    <definedName name="пост_затраты_операцион_6мес" localSheetId="15">[101]бланк!#REF!</definedName>
    <definedName name="пост_затраты_операцион_6мес" localSheetId="18">[101]бланк!#REF!</definedName>
    <definedName name="пост_затраты_операцион_6мес" localSheetId="20">[101]бланк!#REF!</definedName>
    <definedName name="пост_затраты_операцион_6мес">[101]бланк!#REF!</definedName>
    <definedName name="пост_затраты_операцион_7мес" localSheetId="12">[101]бланк!#REF!</definedName>
    <definedName name="пост_затраты_операцион_7мес" localSheetId="15">[101]бланк!#REF!</definedName>
    <definedName name="пост_затраты_операцион_7мес" localSheetId="18">[101]бланк!#REF!</definedName>
    <definedName name="пост_затраты_операцион_7мес" localSheetId="20">[101]бланк!#REF!</definedName>
    <definedName name="пост_затраты_операцион_7мес">[101]бланк!#REF!</definedName>
    <definedName name="пост_затраты_операцион_8мес" localSheetId="12">[101]бланк!#REF!</definedName>
    <definedName name="пост_затраты_операцион_8мес" localSheetId="15">[101]бланк!#REF!</definedName>
    <definedName name="пост_затраты_операцион_8мес" localSheetId="18">[101]бланк!#REF!</definedName>
    <definedName name="пост_затраты_операцион_8мес" localSheetId="20">[101]бланк!#REF!</definedName>
    <definedName name="пост_затраты_операцион_8мес">[101]бланк!#REF!</definedName>
    <definedName name="пост_затраты_операцион_9мес" localSheetId="12">[101]бланк!#REF!</definedName>
    <definedName name="пост_затраты_операцион_9мес" localSheetId="15">[101]бланк!#REF!</definedName>
    <definedName name="пост_затраты_операцион_9мес" localSheetId="18">[101]бланк!#REF!</definedName>
    <definedName name="пост_затраты_операцион_9мес" localSheetId="20">[101]бланк!#REF!</definedName>
    <definedName name="пост_затраты_операцион_9мес">[101]бланк!#REF!</definedName>
    <definedName name="пост_затраты_торг_адм_10мес" localSheetId="12">[101]бланк!#REF!</definedName>
    <definedName name="пост_затраты_торг_адм_10мес" localSheetId="15">[101]бланк!#REF!</definedName>
    <definedName name="пост_затраты_торг_адм_10мес" localSheetId="18">[101]бланк!#REF!</definedName>
    <definedName name="пост_затраты_торг_адм_10мес" localSheetId="20">[101]бланк!#REF!</definedName>
    <definedName name="пост_затраты_торг_адм_10мес">[101]бланк!#REF!</definedName>
    <definedName name="пост_затраты_торг_адм_11мес" localSheetId="12">[101]бланк!#REF!</definedName>
    <definedName name="пост_затраты_торг_адм_11мес" localSheetId="15">[101]бланк!#REF!</definedName>
    <definedName name="пост_затраты_торг_адм_11мес" localSheetId="18">[101]бланк!#REF!</definedName>
    <definedName name="пост_затраты_торг_адм_11мес" localSheetId="20">[101]бланк!#REF!</definedName>
    <definedName name="пост_затраты_торг_адм_11мес">[101]бланк!#REF!</definedName>
    <definedName name="пост_затраты_торг_адм_12мес" localSheetId="12">[101]бланк!#REF!</definedName>
    <definedName name="пост_затраты_торг_адм_12мес" localSheetId="15">[101]бланк!#REF!</definedName>
    <definedName name="пост_затраты_торг_адм_12мес" localSheetId="18">[101]бланк!#REF!</definedName>
    <definedName name="пост_затраты_торг_адм_12мес" localSheetId="20">[101]бланк!#REF!</definedName>
    <definedName name="пост_затраты_торг_адм_12мес">[101]бланк!#REF!</definedName>
    <definedName name="пост_затраты_торг_адм_1год" localSheetId="12">[101]бланк!#REF!</definedName>
    <definedName name="пост_затраты_торг_адм_1год" localSheetId="15">[101]бланк!#REF!</definedName>
    <definedName name="пост_затраты_торг_адм_1год" localSheetId="18">[101]бланк!#REF!</definedName>
    <definedName name="пост_затраты_торг_адм_1год" localSheetId="20">[101]бланк!#REF!</definedName>
    <definedName name="пост_затраты_торг_адм_1год">[101]бланк!#REF!</definedName>
    <definedName name="пост_затраты_торг_адм_1мес" localSheetId="12">[101]бланк!#REF!</definedName>
    <definedName name="пост_затраты_торг_адм_1мес" localSheetId="15">[101]бланк!#REF!</definedName>
    <definedName name="пост_затраты_торг_адм_1мес" localSheetId="18">[101]бланк!#REF!</definedName>
    <definedName name="пост_затраты_торг_адм_1мес" localSheetId="20">[101]бланк!#REF!</definedName>
    <definedName name="пост_затраты_торг_адм_1мес">[101]бланк!#REF!</definedName>
    <definedName name="пост_затраты_торг_адм_2год" localSheetId="12">[101]бланк!#REF!</definedName>
    <definedName name="пост_затраты_торг_адм_2год" localSheetId="15">[101]бланк!#REF!</definedName>
    <definedName name="пост_затраты_торг_адм_2год" localSheetId="18">[101]бланк!#REF!</definedName>
    <definedName name="пост_затраты_торг_адм_2год" localSheetId="20">[101]бланк!#REF!</definedName>
    <definedName name="пост_затраты_торг_адм_2год">[101]бланк!#REF!</definedName>
    <definedName name="пост_затраты_торг_адм_2мес" localSheetId="12">[101]бланк!#REF!</definedName>
    <definedName name="пост_затраты_торг_адм_2мес" localSheetId="15">[101]бланк!#REF!</definedName>
    <definedName name="пост_затраты_торг_адм_2мес" localSheetId="18">[101]бланк!#REF!</definedName>
    <definedName name="пост_затраты_торг_адм_2мес" localSheetId="20">[101]бланк!#REF!</definedName>
    <definedName name="пост_затраты_торг_адм_2мес">[101]бланк!#REF!</definedName>
    <definedName name="пост_затраты_торг_адм_3год" localSheetId="12">[101]бланк!#REF!</definedName>
    <definedName name="пост_затраты_торг_адм_3год" localSheetId="15">[101]бланк!#REF!</definedName>
    <definedName name="пост_затраты_торг_адм_3год" localSheetId="18">[101]бланк!#REF!</definedName>
    <definedName name="пост_затраты_торг_адм_3год" localSheetId="20">[101]бланк!#REF!</definedName>
    <definedName name="пост_затраты_торг_адм_3год">[101]бланк!#REF!</definedName>
    <definedName name="пост_затраты_торг_адм_3мес" localSheetId="12">[101]бланк!#REF!</definedName>
    <definedName name="пост_затраты_торг_адм_3мес" localSheetId="15">[101]бланк!#REF!</definedName>
    <definedName name="пост_затраты_торг_адм_3мес" localSheetId="18">[101]бланк!#REF!</definedName>
    <definedName name="пост_затраты_торг_адм_3мес" localSheetId="20">[101]бланк!#REF!</definedName>
    <definedName name="пост_затраты_торг_адм_3мес">[101]бланк!#REF!</definedName>
    <definedName name="пост_затраты_торг_адм_4мес" localSheetId="12">[101]бланк!#REF!</definedName>
    <definedName name="пост_затраты_торг_адм_4мес" localSheetId="15">[101]бланк!#REF!</definedName>
    <definedName name="пост_затраты_торг_адм_4мес" localSheetId="18">[101]бланк!#REF!</definedName>
    <definedName name="пост_затраты_торг_адм_4мес" localSheetId="20">[101]бланк!#REF!</definedName>
    <definedName name="пост_затраты_торг_адм_4мес">[101]бланк!#REF!</definedName>
    <definedName name="пост_затраты_торг_адм_5мес" localSheetId="12">[101]бланк!#REF!</definedName>
    <definedName name="пост_затраты_торг_адм_5мес" localSheetId="15">[101]бланк!#REF!</definedName>
    <definedName name="пост_затраты_торг_адм_5мес" localSheetId="18">[101]бланк!#REF!</definedName>
    <definedName name="пост_затраты_торг_адм_5мес" localSheetId="20">[101]бланк!#REF!</definedName>
    <definedName name="пост_затраты_торг_адм_5мес">[101]бланк!#REF!</definedName>
    <definedName name="пост_затраты_торг_адм_6мес" localSheetId="12">[101]бланк!#REF!</definedName>
    <definedName name="пост_затраты_торг_адм_6мес" localSheetId="15">[101]бланк!#REF!</definedName>
    <definedName name="пост_затраты_торг_адм_6мес" localSheetId="18">[101]бланк!#REF!</definedName>
    <definedName name="пост_затраты_торг_адм_6мес" localSheetId="20">[101]бланк!#REF!</definedName>
    <definedName name="пост_затраты_торг_адм_6мес">[101]бланк!#REF!</definedName>
    <definedName name="пост_затраты_торг_адм_7мес" localSheetId="12">[101]бланк!#REF!</definedName>
    <definedName name="пост_затраты_торг_адм_7мес" localSheetId="15">[101]бланк!#REF!</definedName>
    <definedName name="пост_затраты_торг_адм_7мес" localSheetId="18">[101]бланк!#REF!</definedName>
    <definedName name="пост_затраты_торг_адм_7мес" localSheetId="20">[101]бланк!#REF!</definedName>
    <definedName name="пост_затраты_торг_адм_7мес">[101]бланк!#REF!</definedName>
    <definedName name="пост_затраты_торг_адм_8мес" localSheetId="12">[101]бланк!#REF!</definedName>
    <definedName name="пост_затраты_торг_адм_8мес" localSheetId="15">[101]бланк!#REF!</definedName>
    <definedName name="пост_затраты_торг_адм_8мес" localSheetId="18">[101]бланк!#REF!</definedName>
    <definedName name="пост_затраты_торг_адм_8мес" localSheetId="20">[101]бланк!#REF!</definedName>
    <definedName name="пост_затраты_торг_адм_8мес">[101]бланк!#REF!</definedName>
    <definedName name="пост_затраты_торг_адм_9мес" localSheetId="12">[101]бланк!#REF!</definedName>
    <definedName name="пост_затраты_торг_адм_9мес" localSheetId="15">[101]бланк!#REF!</definedName>
    <definedName name="пост_затраты_торг_адм_9мес" localSheetId="18">[101]бланк!#REF!</definedName>
    <definedName name="пост_затраты_торг_адм_9мес" localSheetId="20">[101]бланк!#REF!</definedName>
    <definedName name="пост_затраты_торг_адм_9мес">[101]бланк!#REF!</definedName>
    <definedName name="ппп">[129]Справочник!$B$7</definedName>
    <definedName name="пр">[130]Справочник!$B$6</definedName>
    <definedName name="Правовое">[116]Справочник!$B$8</definedName>
    <definedName name="Правовое_12">[117]Справочник!$B$8</definedName>
    <definedName name="Правовое_13">[117]Справочник!$B$8</definedName>
    <definedName name="Правовое_2">[117]Справочник!$B$8</definedName>
    <definedName name="Правовое_3">[117]Справочник!$B$8</definedName>
    <definedName name="правовое1">[131]Справочник!$B$8</definedName>
    <definedName name="Программа">'[98]Служебный ФКРБ'!$B$2:$B$122</definedName>
    <definedName name="прям_вспомог_мат_10мес" localSheetId="12">[101]бланк!#REF!</definedName>
    <definedName name="прям_вспомог_мат_10мес" localSheetId="15">[101]бланк!#REF!</definedName>
    <definedName name="прям_вспомог_мат_10мес" localSheetId="18">[101]бланк!#REF!</definedName>
    <definedName name="прям_вспомог_мат_10мес" localSheetId="20">[101]бланк!#REF!</definedName>
    <definedName name="прям_вспомог_мат_10мес">[101]бланк!#REF!</definedName>
    <definedName name="прям_вспомог_мат_11мес" localSheetId="12">[101]бланк!#REF!</definedName>
    <definedName name="прям_вспомог_мат_11мес" localSheetId="15">[101]бланк!#REF!</definedName>
    <definedName name="прям_вспомог_мат_11мес" localSheetId="18">[101]бланк!#REF!</definedName>
    <definedName name="прям_вспомог_мат_11мес" localSheetId="20">[101]бланк!#REF!</definedName>
    <definedName name="прям_вспомог_мат_11мес">[101]бланк!#REF!</definedName>
    <definedName name="прям_вспомог_мат_12мес" localSheetId="12">[101]бланк!#REF!</definedName>
    <definedName name="прям_вспомог_мат_12мес" localSheetId="15">[101]бланк!#REF!</definedName>
    <definedName name="прям_вспомог_мат_12мес" localSheetId="18">[101]бланк!#REF!</definedName>
    <definedName name="прям_вспомог_мат_12мес" localSheetId="20">[101]бланк!#REF!</definedName>
    <definedName name="прям_вспомог_мат_12мес">[101]бланк!#REF!</definedName>
    <definedName name="прям_вспомог_мат_1год" localSheetId="12">[101]бланк!#REF!</definedName>
    <definedName name="прям_вспомог_мат_1год" localSheetId="15">[101]бланк!#REF!</definedName>
    <definedName name="прям_вспомог_мат_1год" localSheetId="18">[101]бланк!#REF!</definedName>
    <definedName name="прям_вспомог_мат_1год" localSheetId="20">[101]бланк!#REF!</definedName>
    <definedName name="прям_вспомог_мат_1год">[101]бланк!#REF!</definedName>
    <definedName name="прям_вспомог_мат_1мес" localSheetId="12">[101]бланк!#REF!</definedName>
    <definedName name="прям_вспомог_мат_1мес" localSheetId="15">[101]бланк!#REF!</definedName>
    <definedName name="прям_вспомог_мат_1мес" localSheetId="18">[101]бланк!#REF!</definedName>
    <definedName name="прям_вспомог_мат_1мес" localSheetId="20">[101]бланк!#REF!</definedName>
    <definedName name="прям_вспомог_мат_1мес">[101]бланк!#REF!</definedName>
    <definedName name="прям_вспомог_мат_2год" localSheetId="12">[101]бланк!#REF!</definedName>
    <definedName name="прям_вспомог_мат_2год" localSheetId="15">[101]бланк!#REF!</definedName>
    <definedName name="прям_вспомог_мат_2год" localSheetId="18">[101]бланк!#REF!</definedName>
    <definedName name="прям_вспомог_мат_2год" localSheetId="20">[101]бланк!#REF!</definedName>
    <definedName name="прям_вспомог_мат_2год">[101]бланк!#REF!</definedName>
    <definedName name="прям_вспомог_мат_2мес" localSheetId="12">[101]бланк!#REF!</definedName>
    <definedName name="прям_вспомог_мат_2мес" localSheetId="15">[101]бланк!#REF!</definedName>
    <definedName name="прям_вспомог_мат_2мес" localSheetId="18">[101]бланк!#REF!</definedName>
    <definedName name="прям_вспомог_мат_2мес" localSheetId="20">[101]бланк!#REF!</definedName>
    <definedName name="прям_вспомог_мат_2мес">[101]бланк!#REF!</definedName>
    <definedName name="прям_вспомог_мат_3год" localSheetId="12">[101]бланк!#REF!</definedName>
    <definedName name="прям_вспомог_мат_3год" localSheetId="15">[101]бланк!#REF!</definedName>
    <definedName name="прям_вспомог_мат_3год" localSheetId="18">[101]бланк!#REF!</definedName>
    <definedName name="прям_вспомог_мат_3год" localSheetId="20">[101]бланк!#REF!</definedName>
    <definedName name="прям_вспомог_мат_3год">[101]бланк!#REF!</definedName>
    <definedName name="прям_вспомог_мат_3мес" localSheetId="12">[101]бланк!#REF!</definedName>
    <definedName name="прям_вспомог_мат_3мес" localSheetId="15">[101]бланк!#REF!</definedName>
    <definedName name="прям_вспомог_мат_3мес" localSheetId="18">[101]бланк!#REF!</definedName>
    <definedName name="прям_вспомог_мат_3мес" localSheetId="20">[101]бланк!#REF!</definedName>
    <definedName name="прям_вспомог_мат_3мес">[101]бланк!#REF!</definedName>
    <definedName name="прям_вспомог_мат_4мес" localSheetId="12">[101]бланк!#REF!</definedName>
    <definedName name="прям_вспомог_мат_4мес" localSheetId="15">[101]бланк!#REF!</definedName>
    <definedName name="прям_вспомог_мат_4мес" localSheetId="18">[101]бланк!#REF!</definedName>
    <definedName name="прям_вспомог_мат_4мес" localSheetId="20">[101]бланк!#REF!</definedName>
    <definedName name="прям_вспомог_мат_4мес">[101]бланк!#REF!</definedName>
    <definedName name="прям_вспомог_мат_5мес" localSheetId="12">[101]бланк!#REF!</definedName>
    <definedName name="прям_вспомог_мат_5мес" localSheetId="15">[101]бланк!#REF!</definedName>
    <definedName name="прям_вспомог_мат_5мес" localSheetId="18">[101]бланк!#REF!</definedName>
    <definedName name="прям_вспомог_мат_5мес" localSheetId="20">[101]бланк!#REF!</definedName>
    <definedName name="прям_вспомог_мат_5мес">[101]бланк!#REF!</definedName>
    <definedName name="прям_вспомог_мат_6мес" localSheetId="12">[101]бланк!#REF!</definedName>
    <definedName name="прям_вспомог_мат_6мес" localSheetId="15">[101]бланк!#REF!</definedName>
    <definedName name="прям_вспомог_мат_6мес" localSheetId="18">[101]бланк!#REF!</definedName>
    <definedName name="прям_вспомог_мат_6мес" localSheetId="20">[101]бланк!#REF!</definedName>
    <definedName name="прям_вспомог_мат_6мес">[101]бланк!#REF!</definedName>
    <definedName name="прям_вспомог_мат_7мес" localSheetId="12">[101]бланк!#REF!</definedName>
    <definedName name="прям_вспомог_мат_7мес" localSheetId="15">[101]бланк!#REF!</definedName>
    <definedName name="прям_вспомог_мат_7мес" localSheetId="18">[101]бланк!#REF!</definedName>
    <definedName name="прям_вспомог_мат_7мес" localSheetId="20">[101]бланк!#REF!</definedName>
    <definedName name="прям_вспомог_мат_7мес">[101]бланк!#REF!</definedName>
    <definedName name="прям_вспомог_мат_8мес" localSheetId="12">[101]бланк!#REF!</definedName>
    <definedName name="прям_вспомог_мат_8мес" localSheetId="15">[101]бланк!#REF!</definedName>
    <definedName name="прям_вспомог_мат_8мес" localSheetId="18">[101]бланк!#REF!</definedName>
    <definedName name="прям_вспомог_мат_8мес" localSheetId="20">[101]бланк!#REF!</definedName>
    <definedName name="прям_вспомог_мат_8мес">[101]бланк!#REF!</definedName>
    <definedName name="прям_вспомог_мат_9мес" localSheetId="12">[101]бланк!#REF!</definedName>
    <definedName name="прям_вспомог_мат_9мес" localSheetId="15">[101]бланк!#REF!</definedName>
    <definedName name="прям_вспомог_мат_9мес" localSheetId="18">[101]бланк!#REF!</definedName>
    <definedName name="прям_вспомог_мат_9мес" localSheetId="20">[101]бланк!#REF!</definedName>
    <definedName name="прям_вспомог_мат_9мес">[101]бланк!#REF!</definedName>
    <definedName name="р" localSheetId="12">#REF!</definedName>
    <definedName name="р" localSheetId="15">#REF!</definedName>
    <definedName name="р" localSheetId="18">#REF!</definedName>
    <definedName name="р" localSheetId="20">#REF!</definedName>
    <definedName name="р">#REF!</definedName>
    <definedName name="расход_намаркетинг_10мес" localSheetId="12">[101]бланк!#REF!</definedName>
    <definedName name="расход_намаркетинг_10мес" localSheetId="15">[101]бланк!#REF!</definedName>
    <definedName name="расход_намаркетинг_10мес" localSheetId="18">[101]бланк!#REF!</definedName>
    <definedName name="расход_намаркетинг_10мес" localSheetId="20">[101]бланк!#REF!</definedName>
    <definedName name="расход_намаркетинг_10мес">[101]бланк!#REF!</definedName>
    <definedName name="расход_намаркетинг_11мес" localSheetId="12">[101]бланк!#REF!</definedName>
    <definedName name="расход_намаркетинг_11мес" localSheetId="15">[101]бланк!#REF!</definedName>
    <definedName name="расход_намаркетинг_11мес" localSheetId="18">[101]бланк!#REF!</definedName>
    <definedName name="расход_намаркетинг_11мес" localSheetId="20">[101]бланк!#REF!</definedName>
    <definedName name="расход_намаркетинг_11мес">[101]бланк!#REF!</definedName>
    <definedName name="расход_намаркетинг_12мес" localSheetId="12">[101]бланк!#REF!</definedName>
    <definedName name="расход_намаркетинг_12мес" localSheetId="15">[101]бланк!#REF!</definedName>
    <definedName name="расход_намаркетинг_12мес" localSheetId="18">[101]бланк!#REF!</definedName>
    <definedName name="расход_намаркетинг_12мес" localSheetId="20">[101]бланк!#REF!</definedName>
    <definedName name="расход_намаркетинг_12мес">[101]бланк!#REF!</definedName>
    <definedName name="расход_намаркетинг_1год" localSheetId="12">[101]бланк!#REF!</definedName>
    <definedName name="расход_намаркетинг_1год" localSheetId="15">[101]бланк!#REF!</definedName>
    <definedName name="расход_намаркетинг_1год" localSheetId="18">[101]бланк!#REF!</definedName>
    <definedName name="расход_намаркетинг_1год" localSheetId="20">[101]бланк!#REF!</definedName>
    <definedName name="расход_намаркетинг_1год">[101]бланк!#REF!</definedName>
    <definedName name="расход_намаркетинг_1мес" localSheetId="12">[101]бланк!#REF!</definedName>
    <definedName name="расход_намаркетинг_1мес" localSheetId="15">[101]бланк!#REF!</definedName>
    <definedName name="расход_намаркетинг_1мес" localSheetId="18">[101]бланк!#REF!</definedName>
    <definedName name="расход_намаркетинг_1мес" localSheetId="20">[101]бланк!#REF!</definedName>
    <definedName name="расход_намаркетинг_1мес">[101]бланк!#REF!</definedName>
    <definedName name="расход_намаркетинг_2год" localSheetId="12">[101]бланк!#REF!</definedName>
    <definedName name="расход_намаркетинг_2год" localSheetId="15">[101]бланк!#REF!</definedName>
    <definedName name="расход_намаркетинг_2год" localSheetId="18">[101]бланк!#REF!</definedName>
    <definedName name="расход_намаркетинг_2год" localSheetId="20">[101]бланк!#REF!</definedName>
    <definedName name="расход_намаркетинг_2год">[101]бланк!#REF!</definedName>
    <definedName name="расход_намаркетинг_2мес" localSheetId="12">[101]бланк!#REF!</definedName>
    <definedName name="расход_намаркетинг_2мес" localSheetId="15">[101]бланк!#REF!</definedName>
    <definedName name="расход_намаркетинг_2мес" localSheetId="18">[101]бланк!#REF!</definedName>
    <definedName name="расход_намаркетинг_2мес" localSheetId="20">[101]бланк!#REF!</definedName>
    <definedName name="расход_намаркетинг_2мес">[101]бланк!#REF!</definedName>
    <definedName name="расход_намаркетинг_3год" localSheetId="12">[101]бланк!#REF!</definedName>
    <definedName name="расход_намаркетинг_3год" localSheetId="15">[101]бланк!#REF!</definedName>
    <definedName name="расход_намаркетинг_3год" localSheetId="18">[101]бланк!#REF!</definedName>
    <definedName name="расход_намаркетинг_3год" localSheetId="20">[101]бланк!#REF!</definedName>
    <definedName name="расход_намаркетинг_3год">[101]бланк!#REF!</definedName>
    <definedName name="расход_намаркетинг_3мес" localSheetId="12">[101]бланк!#REF!</definedName>
    <definedName name="расход_намаркетинг_3мес" localSheetId="15">[101]бланк!#REF!</definedName>
    <definedName name="расход_намаркетинг_3мес" localSheetId="18">[101]бланк!#REF!</definedName>
    <definedName name="расход_намаркетинг_3мес" localSheetId="20">[101]бланк!#REF!</definedName>
    <definedName name="расход_намаркетинг_3мес">[101]бланк!#REF!</definedName>
    <definedName name="расход_намаркетинг_4мес" localSheetId="12">[101]бланк!#REF!</definedName>
    <definedName name="расход_намаркетинг_4мес" localSheetId="15">[101]бланк!#REF!</definedName>
    <definedName name="расход_намаркетинг_4мес" localSheetId="18">[101]бланк!#REF!</definedName>
    <definedName name="расход_намаркетинг_4мес" localSheetId="20">[101]бланк!#REF!</definedName>
    <definedName name="расход_намаркетинг_4мес">[101]бланк!#REF!</definedName>
    <definedName name="расход_намаркетинг_5мес" localSheetId="12">[101]бланк!#REF!</definedName>
    <definedName name="расход_намаркетинг_5мес" localSheetId="15">[101]бланк!#REF!</definedName>
    <definedName name="расход_намаркетинг_5мес" localSheetId="18">[101]бланк!#REF!</definedName>
    <definedName name="расход_намаркетинг_5мес" localSheetId="20">[101]бланк!#REF!</definedName>
    <definedName name="расход_намаркетинг_5мес">[101]бланк!#REF!</definedName>
    <definedName name="расход_намаркетинг_6мес" localSheetId="12">[101]бланк!#REF!</definedName>
    <definedName name="расход_намаркетинг_6мес" localSheetId="15">[101]бланк!#REF!</definedName>
    <definedName name="расход_намаркетинг_6мес" localSheetId="18">[101]бланк!#REF!</definedName>
    <definedName name="расход_намаркетинг_6мес" localSheetId="20">[101]бланк!#REF!</definedName>
    <definedName name="расход_намаркетинг_6мес">[101]бланк!#REF!</definedName>
    <definedName name="расход_намаркетинг_7мес" localSheetId="12">[101]бланк!#REF!</definedName>
    <definedName name="расход_намаркетинг_7мес" localSheetId="15">[101]бланк!#REF!</definedName>
    <definedName name="расход_намаркетинг_7мес" localSheetId="18">[101]бланк!#REF!</definedName>
    <definedName name="расход_намаркетинг_7мес" localSheetId="20">[101]бланк!#REF!</definedName>
    <definedName name="расход_намаркетинг_7мес">[101]бланк!#REF!</definedName>
    <definedName name="расход_намаркетинг_8мес" localSheetId="12">[101]бланк!#REF!</definedName>
    <definedName name="расход_намаркетинг_8мес" localSheetId="15">[101]бланк!#REF!</definedName>
    <definedName name="расход_намаркетинг_8мес" localSheetId="18">[101]бланк!#REF!</definedName>
    <definedName name="расход_намаркетинг_8мес" localSheetId="20">[101]бланк!#REF!</definedName>
    <definedName name="расход_намаркетинг_8мес">[101]бланк!#REF!</definedName>
    <definedName name="расход_намаркетинг_9мес" localSheetId="12">[101]бланк!#REF!</definedName>
    <definedName name="расход_намаркетинг_9мес" localSheetId="15">[101]бланк!#REF!</definedName>
    <definedName name="расход_намаркетинг_9мес" localSheetId="18">[101]бланк!#REF!</definedName>
    <definedName name="расход_намаркетинг_9мес" localSheetId="20">[101]бланк!#REF!</definedName>
    <definedName name="расход_намаркетинг_9мес">[101]бланк!#REF!</definedName>
    <definedName name="расход_наоплату_пр_персонал_10мес" localSheetId="12">[101]бланк!#REF!</definedName>
    <definedName name="расход_наоплату_пр_персонал_10мес" localSheetId="15">[101]бланк!#REF!</definedName>
    <definedName name="расход_наоплату_пр_персонал_10мес" localSheetId="18">[101]бланк!#REF!</definedName>
    <definedName name="расход_наоплату_пр_персонал_10мес" localSheetId="20">[101]бланк!#REF!</definedName>
    <definedName name="расход_наоплату_пр_персонал_10мес">[101]бланк!#REF!</definedName>
    <definedName name="расход_наоплату_пр_персонал_11мес" localSheetId="12">[101]бланк!#REF!</definedName>
    <definedName name="расход_наоплату_пр_персонал_11мес" localSheetId="15">[101]бланк!#REF!</definedName>
    <definedName name="расход_наоплату_пр_персонал_11мес" localSheetId="18">[101]бланк!#REF!</definedName>
    <definedName name="расход_наоплату_пр_персонал_11мес" localSheetId="20">[101]бланк!#REF!</definedName>
    <definedName name="расход_наоплату_пр_персонал_11мес">[101]бланк!#REF!</definedName>
    <definedName name="расход_наоплату_пр_персонал_12мес" localSheetId="12">[101]бланк!#REF!</definedName>
    <definedName name="расход_наоплату_пр_персонал_12мес" localSheetId="15">[101]бланк!#REF!</definedName>
    <definedName name="расход_наоплату_пр_персонал_12мес" localSheetId="18">[101]бланк!#REF!</definedName>
    <definedName name="расход_наоплату_пр_персонал_12мес" localSheetId="20">[101]бланк!#REF!</definedName>
    <definedName name="расход_наоплату_пр_персонал_12мес">[101]бланк!#REF!</definedName>
    <definedName name="расход_наоплату_пр_персонал_1год" localSheetId="12">[101]бланк!#REF!</definedName>
    <definedName name="расход_наоплату_пр_персонал_1год" localSheetId="15">[101]бланк!#REF!</definedName>
    <definedName name="расход_наоплату_пр_персонал_1год" localSheetId="18">[101]бланк!#REF!</definedName>
    <definedName name="расход_наоплату_пр_персонал_1год" localSheetId="20">[101]бланк!#REF!</definedName>
    <definedName name="расход_наоплату_пр_персонал_1год">[101]бланк!#REF!</definedName>
    <definedName name="расход_наоплату_пр_персонал_1мес" localSheetId="12">[101]бланк!#REF!</definedName>
    <definedName name="расход_наоплату_пр_персонал_1мес" localSheetId="15">[101]бланк!#REF!</definedName>
    <definedName name="расход_наоплату_пр_персонал_1мес" localSheetId="18">[101]бланк!#REF!</definedName>
    <definedName name="расход_наоплату_пр_персонал_1мес" localSheetId="20">[101]бланк!#REF!</definedName>
    <definedName name="расход_наоплату_пр_персонал_1мес">[101]бланк!#REF!</definedName>
    <definedName name="расход_наоплату_пр_персонал_2год" localSheetId="12">[101]бланк!#REF!</definedName>
    <definedName name="расход_наоплату_пр_персонал_2год" localSheetId="15">[101]бланк!#REF!</definedName>
    <definedName name="расход_наоплату_пр_персонал_2год" localSheetId="18">[101]бланк!#REF!</definedName>
    <definedName name="расход_наоплату_пр_персонал_2год" localSheetId="20">[101]бланк!#REF!</definedName>
    <definedName name="расход_наоплату_пр_персонал_2год">[101]бланк!#REF!</definedName>
    <definedName name="расход_наоплату_пр_персонал_2мес" localSheetId="12">[101]бланк!#REF!</definedName>
    <definedName name="расход_наоплату_пр_персонал_2мес" localSheetId="15">[101]бланк!#REF!</definedName>
    <definedName name="расход_наоплату_пр_персонал_2мес" localSheetId="18">[101]бланк!#REF!</definedName>
    <definedName name="расход_наоплату_пр_персонал_2мес" localSheetId="20">[101]бланк!#REF!</definedName>
    <definedName name="расход_наоплату_пр_персонал_2мес">[101]бланк!#REF!</definedName>
    <definedName name="расход_наоплату_пр_персонал_3год" localSheetId="12">[101]бланк!#REF!</definedName>
    <definedName name="расход_наоплату_пр_персонал_3год" localSheetId="15">[101]бланк!#REF!</definedName>
    <definedName name="расход_наоплату_пр_персонал_3год" localSheetId="18">[101]бланк!#REF!</definedName>
    <definedName name="расход_наоплату_пр_персонал_3год" localSheetId="20">[101]бланк!#REF!</definedName>
    <definedName name="расход_наоплату_пр_персонал_3год">[101]бланк!#REF!</definedName>
    <definedName name="расход_наоплату_пр_персонал_3мес" localSheetId="12">[101]бланк!#REF!</definedName>
    <definedName name="расход_наоплату_пр_персонал_3мес" localSheetId="15">[101]бланк!#REF!</definedName>
    <definedName name="расход_наоплату_пр_персонал_3мес" localSheetId="18">[101]бланк!#REF!</definedName>
    <definedName name="расход_наоплату_пр_персонал_3мес" localSheetId="20">[101]бланк!#REF!</definedName>
    <definedName name="расход_наоплату_пр_персонал_3мес">[101]бланк!#REF!</definedName>
    <definedName name="расход_наоплату_пр_персонал_4мес" localSheetId="12">[101]бланк!#REF!</definedName>
    <definedName name="расход_наоплату_пр_персонал_4мес" localSheetId="15">[101]бланк!#REF!</definedName>
    <definedName name="расход_наоплату_пр_персонал_4мес" localSheetId="18">[101]бланк!#REF!</definedName>
    <definedName name="расход_наоплату_пр_персонал_4мес" localSheetId="20">[101]бланк!#REF!</definedName>
    <definedName name="расход_наоплату_пр_персонал_4мес">[101]бланк!#REF!</definedName>
    <definedName name="расход_наоплату_пр_персонал_5мес" localSheetId="12">[101]бланк!#REF!</definedName>
    <definedName name="расход_наоплату_пр_персонал_5мес" localSheetId="15">[101]бланк!#REF!</definedName>
    <definedName name="расход_наоплату_пр_персонал_5мес" localSheetId="18">[101]бланк!#REF!</definedName>
    <definedName name="расход_наоплату_пр_персонал_5мес" localSheetId="20">[101]бланк!#REF!</definedName>
    <definedName name="расход_наоплату_пр_персонал_5мес">[101]бланк!#REF!</definedName>
    <definedName name="расход_наоплату_пр_персонал_6мес" localSheetId="12">[101]бланк!#REF!</definedName>
    <definedName name="расход_наоплату_пр_персонал_6мес" localSheetId="15">[101]бланк!#REF!</definedName>
    <definedName name="расход_наоплату_пр_персонал_6мес" localSheetId="18">[101]бланк!#REF!</definedName>
    <definedName name="расход_наоплату_пр_персонал_6мес" localSheetId="20">[101]бланк!#REF!</definedName>
    <definedName name="расход_наоплату_пр_персонал_6мес">[101]бланк!#REF!</definedName>
    <definedName name="расход_наоплату_пр_персонал_7мес" localSheetId="12">[101]бланк!#REF!</definedName>
    <definedName name="расход_наоплату_пр_персонал_7мес" localSheetId="15">[101]бланк!#REF!</definedName>
    <definedName name="расход_наоплату_пр_персонал_7мес" localSheetId="18">[101]бланк!#REF!</definedName>
    <definedName name="расход_наоплату_пр_персонал_7мес" localSheetId="20">[101]бланк!#REF!</definedName>
    <definedName name="расход_наоплату_пр_персонал_7мес">[101]бланк!#REF!</definedName>
    <definedName name="расход_наоплату_пр_персонал_8мес" localSheetId="12">[101]бланк!#REF!</definedName>
    <definedName name="расход_наоплату_пр_персонал_8мес" localSheetId="15">[101]бланк!#REF!</definedName>
    <definedName name="расход_наоплату_пр_персонал_8мес" localSheetId="18">[101]бланк!#REF!</definedName>
    <definedName name="расход_наоплату_пр_персонал_8мес" localSheetId="20">[101]бланк!#REF!</definedName>
    <definedName name="расход_наоплату_пр_персонал_8мес">[101]бланк!#REF!</definedName>
    <definedName name="расход_наоплату_пр_персонал_9мес" localSheetId="12">[101]бланк!#REF!</definedName>
    <definedName name="расход_наоплату_пр_персонал_9мес" localSheetId="15">[101]бланк!#REF!</definedName>
    <definedName name="расход_наоплату_пр_персонал_9мес" localSheetId="18">[101]бланк!#REF!</definedName>
    <definedName name="расход_наоплату_пр_персонал_9мес" localSheetId="20">[101]бланк!#REF!</definedName>
    <definedName name="расход_наоплату_пр_персонал_9мес">[101]бланк!#REF!</definedName>
    <definedName name="расшиф">[132]Справочник!$B$16</definedName>
    <definedName name="РГУ" localSheetId="12">#REF!</definedName>
    <definedName name="РГУ" localSheetId="15">#REF!</definedName>
    <definedName name="РГУ" localSheetId="18">#REF!</definedName>
    <definedName name="РГУ" localSheetId="20">#REF!</definedName>
    <definedName name="РГУ">#REF!</definedName>
    <definedName name="реал_ИтСтр">[126]Реал!$A$10:$IV$10,[126]Реал!$A$12:$IV$12,[126]Реал!$A$13:$IV$13,[126]Реал!$A$15:$IV$15,[126]Реал!$A$26:$IV$26,[126]Реал!$A$36:$IV$36,[126]Реал!$A$46:$IV$46,[126]Реал!$A$52:$IV$52,[126]Реал!$A$57:$IV$57,[126]Реал!$A$69:$IV$69,[126]Реал!$A$79:$IV$79,[126]Реал!$A$87:$IV$87,[126]Реал!$A$95:$IV$95,[126]Реал!$A$103:$IV$103,[126]Реал!$A$113:$IV$113,[126]Реал!$A$125:$IV$125,[126]Реал!$A$148:$IV$148,[126]Реал!$A$153:$IV$153,[126]Реал!$A$157:$IV$157,[126]Реал!$A$161:$IV$161,[126]Реал!$A$165:$IV$165,[126]Реал!$A$170:$IV$170</definedName>
    <definedName name="РИЗА">[133]Справочник!$B$16</definedName>
    <definedName name="ррр">[134]Справочник!$B$16</definedName>
    <definedName name="с">[135]Справочник!$B$6</definedName>
    <definedName name="свод139">[136]Справочник!$B$16</definedName>
    <definedName name="Смазочные">[24]Справочник!$B$8</definedName>
    <definedName name="Сп">[137]Справочник!$B$14</definedName>
    <definedName name="сп139">[138]Справочник!$B$10</definedName>
    <definedName name="Специфика">[98]ЭКРБ!$A$1:$A$65</definedName>
    <definedName name="список">[139]Справочник!$B$15</definedName>
    <definedName name="Способ">'[98]Способ закупки'!$A$1:$A$14</definedName>
    <definedName name="т">[140]Справочник!$B$16</definedName>
    <definedName name="Таня">[141]Справочник!$B$16</definedName>
    <definedName name="Тип_пункта">'[98]Тип пункта плана'!$A$1:$A$3</definedName>
    <definedName name="ттт">[142]Справочник!$B$12</definedName>
    <definedName name="укуис">[120]Справочник!$B$8</definedName>
    <definedName name="Услуги">[120]Справочник!$B$8</definedName>
    <definedName name="ууу">[106]Справочник!$B$6</definedName>
    <definedName name="Фонды">[98]Фонд!$A$1:$A$4</definedName>
    <definedName name="ххххх">[131]Справочник!$B$6</definedName>
    <definedName name="Цит_ИтСтр">[143]ЦИТ!$A$10:$IV$10,[143]ЦИТ!$A$20:$IV$20,[143]ЦИТ!$A$22:$IV$22,[143]ЦИТ!$A$23:$IV$23,[143]ЦИТ!$A$25:$IV$25,[143]ЦИТ!$A$37:$IV$37,[143]ЦИТ!$A$47:$IV$47,[143]ЦИТ!$A$57:$IV$57,[143]ЦИТ!$A$63:$IV$63,[143]ЦИТ!$A$68:$IV$68,[143]ЦИТ!$A$80:$IV$80,[143]ЦИТ!$A$90:$IV$90,[143]ЦИТ!$A$98:$IV$98,[143]ЦИТ!$A$106:$IV$106,[143]ЦИТ!$A$114:$IV$114,[143]ЦИТ!$A$124:$IV$124,[143]ЦИТ!$A$136:$IV$136,[143]ЦИТ!$A$159:$IV$159,[143]ЦИТ!$A$164:$IV$164,[143]ЦИТ!$A$168:$IV$168,[143]ЦИТ!$A$172:$IV$172,[143]ЦИТ!$A$176:$IV$176,[143]ЦИТ!$A$181:$IV$181</definedName>
    <definedName name="ш" localSheetId="12">#REF!</definedName>
    <definedName name="ш" localSheetId="15">#REF!</definedName>
    <definedName name="ш" localSheetId="18">#REF!</definedName>
    <definedName name="ш" localSheetId="20">#REF!</definedName>
    <definedName name="ш">#REF!</definedName>
    <definedName name="ш5" localSheetId="12">#REF!</definedName>
    <definedName name="ш5" localSheetId="15">#REF!</definedName>
    <definedName name="ш5" localSheetId="18">#REF!</definedName>
    <definedName name="ш5" localSheetId="20">#REF!</definedName>
    <definedName name="ш5">#REF!</definedName>
    <definedName name="шап" localSheetId="12">#REF!</definedName>
    <definedName name="шап" localSheetId="15">#REF!</definedName>
    <definedName name="шап" localSheetId="18">#REF!</definedName>
    <definedName name="шап" localSheetId="20">#REF!</definedName>
    <definedName name="шап">#REF!</definedName>
    <definedName name="шапка" localSheetId="12">#REF!</definedName>
    <definedName name="шапка" localSheetId="15">#REF!</definedName>
    <definedName name="шапка" localSheetId="18">#REF!</definedName>
    <definedName name="шапка" localSheetId="20">#REF!</definedName>
    <definedName name="шапка">#REF!</definedName>
    <definedName name="Шапка1">[116]Справочник!$B$6</definedName>
    <definedName name="Шапка1_12">[117]Справочник!$B$6</definedName>
    <definedName name="Шапка1_13">[117]Справочник!$B$6</definedName>
    <definedName name="Шапка1_2">[117]Справочник!$B$6</definedName>
    <definedName name="Шапка1_3">[117]Справочник!$B$6</definedName>
    <definedName name="шапка10">[96]Справочник!$B$14</definedName>
    <definedName name="Шапка2">[116]Справочник!$B$7</definedName>
    <definedName name="Шапка2_12">[117]Справочник!$B$7</definedName>
    <definedName name="Шапка2_13">[117]Справочник!$B$7</definedName>
    <definedName name="Шапка2_2">[117]Справочник!$B$7</definedName>
    <definedName name="Шапка2_3">[117]Справочник!$B$7</definedName>
    <definedName name="шапка20" localSheetId="12">#REF!</definedName>
    <definedName name="шапка20" localSheetId="15">#REF!</definedName>
    <definedName name="шапка20" localSheetId="18">#REF!</definedName>
    <definedName name="шапка20" localSheetId="20">#REF!</definedName>
    <definedName name="шапка20">#REF!</definedName>
    <definedName name="Шапка3" localSheetId="12">#REF!</definedName>
    <definedName name="Шапка3" localSheetId="15">#REF!</definedName>
    <definedName name="Шапка3" localSheetId="18">#REF!</definedName>
    <definedName name="Шапка3" localSheetId="20">#REF!</definedName>
    <definedName name="Шапка3">#REF!</definedName>
    <definedName name="Шапка4">[144]Справочник!$B$10</definedName>
    <definedName name="Шапка4_12">[117]Справочник!$B$10</definedName>
    <definedName name="Шапка4_2">[117]Справочник!$B$10</definedName>
    <definedName name="ы">[145]Справочник!$B$6</definedName>
    <definedName name="э">[110]Справочник!$B$16</definedName>
    <definedName name="ээээ">[108]Справочник!$B$14</definedName>
    <definedName name="юююю">[103]Справочник!$B$8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113" l="1"/>
  <c r="D10" i="113"/>
  <c r="G17" i="113" s="1"/>
  <c r="D11" i="113"/>
  <c r="D12" i="113"/>
  <c r="D13" i="113"/>
  <c r="D14" i="113"/>
  <c r="D15" i="113"/>
  <c r="D16" i="113"/>
  <c r="D17" i="113"/>
  <c r="D18" i="113"/>
  <c r="D19" i="113"/>
  <c r="D20" i="113"/>
  <c r="D21" i="113"/>
  <c r="D22" i="113"/>
  <c r="D23" i="113"/>
  <c r="D24" i="113"/>
  <c r="C25" i="113"/>
  <c r="D25" i="114" l="1"/>
  <c r="D26" i="114"/>
  <c r="D27" i="114"/>
  <c r="H22" i="114"/>
  <c r="D22" i="114" s="1"/>
  <c r="H23" i="114"/>
  <c r="D23" i="114" s="1"/>
  <c r="H24" i="114"/>
  <c r="D24" i="114" s="1"/>
  <c r="H25" i="114"/>
  <c r="H26" i="114"/>
  <c r="H27" i="114"/>
  <c r="H28" i="114"/>
  <c r="D28" i="114" s="1"/>
  <c r="H29" i="114"/>
  <c r="D29" i="114" s="1"/>
  <c r="H30" i="114"/>
  <c r="D30" i="114" s="1"/>
  <c r="H31" i="114"/>
  <c r="D31" i="114" s="1"/>
  <c r="E22" i="114" l="1"/>
  <c r="E23" i="114"/>
  <c r="E24" i="114"/>
  <c r="E25" i="114"/>
  <c r="E26" i="114"/>
  <c r="E27" i="114"/>
  <c r="E28" i="114"/>
  <c r="E29" i="114"/>
  <c r="E30" i="114"/>
  <c r="E31" i="114"/>
  <c r="D32" i="114"/>
  <c r="E32" i="114" s="1"/>
  <c r="D33" i="114"/>
  <c r="E33" i="114" s="1"/>
  <c r="D34" i="114"/>
  <c r="E34" i="114" s="1"/>
  <c r="D35" i="114"/>
  <c r="E35" i="114" s="1"/>
  <c r="D36" i="114"/>
  <c r="E36" i="114" s="1"/>
  <c r="D37" i="114"/>
  <c r="E37" i="114" s="1"/>
  <c r="H21" i="114"/>
  <c r="D21" i="114" s="1"/>
  <c r="D27" i="117" l="1"/>
  <c r="D6" i="113" l="1"/>
  <c r="D3" i="113" l="1"/>
  <c r="D22" i="117" l="1"/>
  <c r="D23" i="117"/>
  <c r="D7" i="113" l="1"/>
  <c r="H94" i="124" l="1"/>
  <c r="G94" i="124"/>
  <c r="D94" i="124"/>
  <c r="C94" i="124"/>
  <c r="J93" i="124"/>
  <c r="E93" i="124" s="1"/>
  <c r="F93" i="124" s="1"/>
  <c r="J92" i="124"/>
  <c r="E92" i="124" s="1"/>
  <c r="F92" i="124" s="1"/>
  <c r="J91" i="124"/>
  <c r="E91" i="124" s="1"/>
  <c r="F91" i="124" s="1"/>
  <c r="J90" i="124"/>
  <c r="E90" i="124"/>
  <c r="F90" i="124" s="1"/>
  <c r="J89" i="124"/>
  <c r="E89" i="124" s="1"/>
  <c r="F89" i="124" s="1"/>
  <c r="J88" i="124"/>
  <c r="E88" i="124"/>
  <c r="F88" i="124" s="1"/>
  <c r="J87" i="124"/>
  <c r="E87" i="124" s="1"/>
  <c r="F87" i="124" s="1"/>
  <c r="J86" i="124"/>
  <c r="E86" i="124"/>
  <c r="F86" i="124" s="1"/>
  <c r="J85" i="124"/>
  <c r="E85" i="124" s="1"/>
  <c r="F85" i="124" s="1"/>
  <c r="J84" i="124"/>
  <c r="E84" i="124" s="1"/>
  <c r="F84" i="124" s="1"/>
  <c r="J83" i="124"/>
  <c r="E83" i="124" s="1"/>
  <c r="F83" i="124" s="1"/>
  <c r="J82" i="124"/>
  <c r="E82" i="124"/>
  <c r="F82" i="124" s="1"/>
  <c r="J81" i="124"/>
  <c r="E81" i="124" s="1"/>
  <c r="F81" i="124" s="1"/>
  <c r="J80" i="124"/>
  <c r="E80" i="124"/>
  <c r="F80" i="124" s="1"/>
  <c r="J79" i="124"/>
  <c r="E79" i="124" s="1"/>
  <c r="F79" i="124" s="1"/>
  <c r="J78" i="124"/>
  <c r="E78" i="124"/>
  <c r="F78" i="124" s="1"/>
  <c r="J77" i="124"/>
  <c r="E77" i="124" s="1"/>
  <c r="F77" i="124" s="1"/>
  <c r="J76" i="124"/>
  <c r="E76" i="124" s="1"/>
  <c r="F76" i="124" s="1"/>
  <c r="J75" i="124"/>
  <c r="E75" i="124" s="1"/>
  <c r="F75" i="124" s="1"/>
  <c r="J74" i="124"/>
  <c r="E74" i="124"/>
  <c r="F74" i="124" s="1"/>
  <c r="J73" i="124"/>
  <c r="E73" i="124" s="1"/>
  <c r="F73" i="124" s="1"/>
  <c r="J72" i="124"/>
  <c r="E72" i="124"/>
  <c r="F72" i="124" s="1"/>
  <c r="J71" i="124"/>
  <c r="E71" i="124" s="1"/>
  <c r="F71" i="124" s="1"/>
  <c r="J70" i="124"/>
  <c r="E70" i="124"/>
  <c r="F70" i="124" s="1"/>
  <c r="J69" i="124"/>
  <c r="E69" i="124" s="1"/>
  <c r="F69" i="124" s="1"/>
  <c r="J68" i="124"/>
  <c r="E68" i="124" s="1"/>
  <c r="F68" i="124" s="1"/>
  <c r="J67" i="124"/>
  <c r="E67" i="124" s="1"/>
  <c r="F67" i="124" s="1"/>
  <c r="J66" i="124"/>
  <c r="E66" i="124"/>
  <c r="F66" i="124" s="1"/>
  <c r="J65" i="124"/>
  <c r="E65" i="124" s="1"/>
  <c r="F65" i="124" s="1"/>
  <c r="J64" i="124"/>
  <c r="E64" i="124"/>
  <c r="F64" i="124" s="1"/>
  <c r="J63" i="124"/>
  <c r="E63" i="124" s="1"/>
  <c r="F63" i="124" s="1"/>
  <c r="J62" i="124"/>
  <c r="E62" i="124"/>
  <c r="F62" i="124" s="1"/>
  <c r="J61" i="124"/>
  <c r="E61" i="124" s="1"/>
  <c r="F61" i="124" s="1"/>
  <c r="J60" i="124"/>
  <c r="E60" i="124" s="1"/>
  <c r="F60" i="124" s="1"/>
  <c r="J59" i="124"/>
  <c r="E59" i="124" s="1"/>
  <c r="F59" i="124" s="1"/>
  <c r="J58" i="124"/>
  <c r="E58" i="124" s="1"/>
  <c r="F58" i="124" s="1"/>
  <c r="J57" i="124"/>
  <c r="E57" i="124" s="1"/>
  <c r="F57" i="124" s="1"/>
  <c r="J56" i="124"/>
  <c r="E56" i="124"/>
  <c r="F56" i="124" s="1"/>
  <c r="J55" i="124"/>
  <c r="E55" i="124" s="1"/>
  <c r="F55" i="124" s="1"/>
  <c r="J54" i="124"/>
  <c r="E54" i="124" s="1"/>
  <c r="F54" i="124" s="1"/>
  <c r="J53" i="124"/>
  <c r="E53" i="124" s="1"/>
  <c r="F53" i="124" s="1"/>
  <c r="J52" i="124"/>
  <c r="E52" i="124" s="1"/>
  <c r="F52" i="124" s="1"/>
  <c r="J51" i="124"/>
  <c r="E51" i="124" s="1"/>
  <c r="F51" i="124" s="1"/>
  <c r="J50" i="124"/>
  <c r="E50" i="124" s="1"/>
  <c r="F50" i="124" s="1"/>
  <c r="J49" i="124"/>
  <c r="E49" i="124" s="1"/>
  <c r="F49" i="124" s="1"/>
  <c r="J48" i="124"/>
  <c r="E48" i="124"/>
  <c r="F48" i="124" s="1"/>
  <c r="J47" i="124"/>
  <c r="E47" i="124" s="1"/>
  <c r="F47" i="124" s="1"/>
  <c r="J46" i="124"/>
  <c r="E46" i="124" s="1"/>
  <c r="F46" i="124" s="1"/>
  <c r="J45" i="124"/>
  <c r="E45" i="124" s="1"/>
  <c r="F45" i="124" s="1"/>
  <c r="J44" i="124"/>
  <c r="E44" i="124" s="1"/>
  <c r="F44" i="124" s="1"/>
  <c r="J43" i="124"/>
  <c r="E43" i="124" s="1"/>
  <c r="F43" i="124" s="1"/>
  <c r="J42" i="124"/>
  <c r="E42" i="124" s="1"/>
  <c r="F42" i="124" s="1"/>
  <c r="J41" i="124"/>
  <c r="E41" i="124" s="1"/>
  <c r="F41" i="124" s="1"/>
  <c r="J40" i="124"/>
  <c r="E40" i="124"/>
  <c r="F40" i="124" s="1"/>
  <c r="J39" i="124"/>
  <c r="E39" i="124" s="1"/>
  <c r="F39" i="124" s="1"/>
  <c r="J38" i="124"/>
  <c r="E38" i="124" s="1"/>
  <c r="F38" i="124" s="1"/>
  <c r="J37" i="124"/>
  <c r="E37" i="124" s="1"/>
  <c r="F37" i="124" s="1"/>
  <c r="J36" i="124"/>
  <c r="E36" i="124" s="1"/>
  <c r="F36" i="124" s="1"/>
  <c r="J35" i="124"/>
  <c r="E35" i="124" s="1"/>
  <c r="F35" i="124" s="1"/>
  <c r="J34" i="124"/>
  <c r="E34" i="124" s="1"/>
  <c r="F34" i="124" s="1"/>
  <c r="J33" i="124"/>
  <c r="E33" i="124" s="1"/>
  <c r="F33" i="124" s="1"/>
  <c r="J32" i="124"/>
  <c r="E32" i="124" s="1"/>
  <c r="F32" i="124" s="1"/>
  <c r="J31" i="124"/>
  <c r="E31" i="124" s="1"/>
  <c r="F31" i="124" s="1"/>
  <c r="J30" i="124"/>
  <c r="E30" i="124" s="1"/>
  <c r="F30" i="124" s="1"/>
  <c r="J29" i="124"/>
  <c r="E29" i="124" s="1"/>
  <c r="F29" i="124" s="1"/>
  <c r="J28" i="124"/>
  <c r="E28" i="124"/>
  <c r="F28" i="124" s="1"/>
  <c r="J27" i="124"/>
  <c r="E27" i="124" s="1"/>
  <c r="F27" i="124" s="1"/>
  <c r="J26" i="124"/>
  <c r="E26" i="124" s="1"/>
  <c r="F26" i="124" s="1"/>
  <c r="J25" i="124"/>
  <c r="E25" i="124" s="1"/>
  <c r="F25" i="124" s="1"/>
  <c r="J24" i="124"/>
  <c r="E24" i="124"/>
  <c r="F24" i="124" s="1"/>
  <c r="J23" i="124"/>
  <c r="E23" i="124" s="1"/>
  <c r="F23" i="124" s="1"/>
  <c r="J22" i="124"/>
  <c r="F22" i="124" s="1"/>
  <c r="J21" i="124"/>
  <c r="E21" i="124" s="1"/>
  <c r="F21" i="124" s="1"/>
  <c r="J20" i="124"/>
  <c r="E20" i="124"/>
  <c r="F20" i="124" s="1"/>
  <c r="J19" i="124"/>
  <c r="E19" i="124" s="1"/>
  <c r="F19" i="124" s="1"/>
  <c r="F94" i="124" l="1"/>
  <c r="F95" i="124" s="1"/>
  <c r="G22" i="122" l="1"/>
  <c r="G23" i="122" s="1"/>
  <c r="G21" i="122"/>
  <c r="G20" i="122"/>
  <c r="G19" i="122"/>
  <c r="G25" i="120"/>
  <c r="G24" i="120"/>
  <c r="G23" i="120"/>
  <c r="G22" i="120"/>
  <c r="G21" i="120"/>
  <c r="G20" i="120"/>
  <c r="G19" i="120"/>
  <c r="G27" i="120" l="1"/>
  <c r="D5" i="113" l="1"/>
  <c r="D28" i="117" l="1"/>
  <c r="J24" i="72" l="1"/>
  <c r="J23" i="72"/>
  <c r="D29" i="117" l="1"/>
  <c r="L38" i="105" l="1"/>
  <c r="F27" i="105"/>
  <c r="I27" i="105"/>
  <c r="D20" i="117"/>
  <c r="W27" i="105" l="1"/>
  <c r="J27" i="105"/>
  <c r="Q27" i="105" s="1"/>
  <c r="X27" i="105" l="1"/>
  <c r="Y27" i="105" s="1"/>
  <c r="D26" i="117" l="1"/>
  <c r="D25" i="117"/>
  <c r="D24" i="117"/>
  <c r="D21" i="117"/>
  <c r="D19" i="117"/>
  <c r="D30" i="117" l="1"/>
  <c r="D8" i="113" l="1"/>
  <c r="F34" i="105" l="1"/>
  <c r="F18" i="115" l="1"/>
  <c r="F19" i="115" s="1"/>
  <c r="F35" i="105" l="1"/>
  <c r="F33" i="105"/>
  <c r="F32" i="105"/>
  <c r="F31" i="105"/>
  <c r="F30" i="105"/>
  <c r="F29" i="105"/>
  <c r="W29" i="105" s="1"/>
  <c r="F28" i="105"/>
  <c r="F26" i="105"/>
  <c r="F25" i="105"/>
  <c r="F24" i="105"/>
  <c r="F23" i="105"/>
  <c r="F22" i="105"/>
  <c r="F21" i="105"/>
  <c r="F20" i="105"/>
  <c r="F19" i="105"/>
  <c r="U38" i="105" l="1"/>
  <c r="T38" i="105"/>
  <c r="S38" i="105"/>
  <c r="R38" i="105"/>
  <c r="P38" i="105"/>
  <c r="O38" i="105"/>
  <c r="N38" i="105"/>
  <c r="M38" i="105"/>
  <c r="D38" i="105"/>
  <c r="W35" i="105"/>
  <c r="V35" i="105"/>
  <c r="J35" i="105"/>
  <c r="Q35" i="105" s="1"/>
  <c r="I35" i="105"/>
  <c r="V34" i="105"/>
  <c r="I34" i="105"/>
  <c r="W34" i="105"/>
  <c r="V33" i="105"/>
  <c r="I33" i="105"/>
  <c r="W33" i="105"/>
  <c r="W32" i="105"/>
  <c r="V32" i="105"/>
  <c r="I32" i="105"/>
  <c r="W31" i="105"/>
  <c r="X31" i="105" s="1"/>
  <c r="Y31" i="105" s="1"/>
  <c r="J31" i="105"/>
  <c r="V30" i="105"/>
  <c r="I30" i="105"/>
  <c r="W30" i="105"/>
  <c r="V29" i="105"/>
  <c r="I29" i="105"/>
  <c r="V28" i="105"/>
  <c r="J28" i="105"/>
  <c r="I28" i="105"/>
  <c r="G28" i="105"/>
  <c r="G38" i="105" s="1"/>
  <c r="H28" i="105"/>
  <c r="H38" i="105" s="1"/>
  <c r="V26" i="105"/>
  <c r="I26" i="105"/>
  <c r="J26" i="105"/>
  <c r="Q26" i="105" s="1"/>
  <c r="W25" i="105"/>
  <c r="V25" i="105"/>
  <c r="J25" i="105"/>
  <c r="Q25" i="105" s="1"/>
  <c r="I25" i="105"/>
  <c r="J24" i="105"/>
  <c r="V23" i="105"/>
  <c r="I23" i="105"/>
  <c r="W23" i="105"/>
  <c r="W22" i="105"/>
  <c r="V22" i="105"/>
  <c r="J22" i="105"/>
  <c r="Q22" i="105" s="1"/>
  <c r="I22" i="105"/>
  <c r="V21" i="105"/>
  <c r="I21" i="105"/>
  <c r="V20" i="105"/>
  <c r="I20" i="105"/>
  <c r="W20" i="105"/>
  <c r="W19" i="105"/>
  <c r="V19" i="105"/>
  <c r="J19" i="105"/>
  <c r="Q19" i="105" s="1"/>
  <c r="I19" i="105"/>
  <c r="I38" i="105" l="1"/>
  <c r="X35" i="105"/>
  <c r="Y35" i="105" s="1"/>
  <c r="J23" i="105"/>
  <c r="Q23" i="105" s="1"/>
  <c r="X23" i="105" s="1"/>
  <c r="Y23" i="105" s="1"/>
  <c r="J33" i="105"/>
  <c r="Q33" i="105" s="1"/>
  <c r="X33" i="105" s="1"/>
  <c r="Y33" i="105" s="1"/>
  <c r="W26" i="105"/>
  <c r="X26" i="105" s="1"/>
  <c r="Y26" i="105" s="1"/>
  <c r="J30" i="105"/>
  <c r="J34" i="105"/>
  <c r="Q34" i="105" s="1"/>
  <c r="X34" i="105" s="1"/>
  <c r="Y34" i="105" s="1"/>
  <c r="X22" i="105"/>
  <c r="Y22" i="105" s="1"/>
  <c r="X25" i="105"/>
  <c r="Y25" i="105" s="1"/>
  <c r="V38" i="105"/>
  <c r="W28" i="105"/>
  <c r="Q28" i="105"/>
  <c r="X28" i="105" s="1"/>
  <c r="Y28" i="105" s="1"/>
  <c r="X19" i="105"/>
  <c r="J21" i="105"/>
  <c r="Q21" i="105" s="1"/>
  <c r="J29" i="105"/>
  <c r="Q29" i="105" s="1"/>
  <c r="X29" i="105" s="1"/>
  <c r="Y29" i="105" s="1"/>
  <c r="J32" i="105"/>
  <c r="Q32" i="105" s="1"/>
  <c r="X32" i="105" s="1"/>
  <c r="Y32" i="105" s="1"/>
  <c r="J20" i="105"/>
  <c r="Q20" i="105" s="1"/>
  <c r="X20" i="105" s="1"/>
  <c r="Y20" i="105" s="1"/>
  <c r="W21" i="105"/>
  <c r="W24" i="105"/>
  <c r="X24" i="105" s="1"/>
  <c r="Y24" i="105" s="1"/>
  <c r="F38" i="105"/>
  <c r="Q30" i="105" l="1"/>
  <c r="X30" i="105" s="1"/>
  <c r="Y30" i="105" s="1"/>
  <c r="X21" i="105"/>
  <c r="Y21" i="105" s="1"/>
  <c r="W38" i="105"/>
  <c r="Y19" i="105"/>
  <c r="J38" i="105"/>
  <c r="Q38" i="105" l="1"/>
  <c r="X38" i="105"/>
  <c r="Y38" i="105"/>
  <c r="AA40" i="105" s="1"/>
  <c r="G23" i="4" l="1"/>
  <c r="G24" i="4" s="1"/>
  <c r="C21" i="4" s="1"/>
  <c r="C38" i="114" l="1"/>
  <c r="E21" i="114"/>
  <c r="E38" i="114" l="1"/>
  <c r="E39" i="114" s="1"/>
  <c r="H54" i="110" l="1"/>
  <c r="I54" i="110" s="1"/>
  <c r="K54" i="110" s="1"/>
  <c r="H55" i="110"/>
  <c r="I55" i="110" s="1"/>
  <c r="K55" i="110" s="1"/>
  <c r="H58" i="110"/>
  <c r="I58" i="110" s="1"/>
  <c r="K58" i="110" s="1"/>
  <c r="F52" i="110"/>
  <c r="H52" i="110" s="1"/>
  <c r="I52" i="110" s="1"/>
  <c r="K52" i="110" s="1"/>
  <c r="F53" i="110"/>
  <c r="H53" i="110" s="1"/>
  <c r="I53" i="110" s="1"/>
  <c r="K53" i="110" s="1"/>
  <c r="F54" i="110"/>
  <c r="F55" i="110"/>
  <c r="F56" i="110"/>
  <c r="H56" i="110" s="1"/>
  <c r="I56" i="110" s="1"/>
  <c r="K56" i="110" s="1"/>
  <c r="F57" i="110"/>
  <c r="H57" i="110" s="1"/>
  <c r="I57" i="110" s="1"/>
  <c r="K57" i="110" s="1"/>
  <c r="F58" i="110"/>
  <c r="F59" i="110"/>
  <c r="H59" i="110" s="1"/>
  <c r="I59" i="110" s="1"/>
  <c r="K59" i="110" s="1"/>
  <c r="F60" i="110"/>
  <c r="H60" i="110" s="1"/>
  <c r="I60" i="110" s="1"/>
  <c r="K60" i="110" s="1"/>
  <c r="F61" i="110"/>
  <c r="H61" i="110" s="1"/>
  <c r="I61" i="110" s="1"/>
  <c r="K61" i="110" s="1"/>
  <c r="D26" i="113" l="1"/>
  <c r="D27" i="113"/>
  <c r="D28" i="113"/>
  <c r="D2" i="113"/>
  <c r="N40" i="112" l="1"/>
  <c r="K17" i="112"/>
  <c r="K21" i="112"/>
  <c r="I19" i="112" l="1"/>
  <c r="I18" i="112"/>
  <c r="K16" i="112"/>
  <c r="I16" i="112"/>
  <c r="L38" i="112" s="1"/>
  <c r="M38" i="112" s="1"/>
  <c r="K5" i="112"/>
  <c r="I5" i="112"/>
  <c r="J34" i="112" l="1"/>
  <c r="J33" i="112"/>
  <c r="J32" i="112"/>
  <c r="J30" i="112"/>
  <c r="J29" i="112"/>
  <c r="J28" i="112"/>
  <c r="I22" i="112"/>
  <c r="I21" i="112"/>
  <c r="I20" i="112"/>
  <c r="I17" i="112"/>
  <c r="L36" i="112" s="1"/>
  <c r="M36" i="112" s="1"/>
  <c r="I15" i="112"/>
  <c r="I7" i="112"/>
  <c r="I6" i="112"/>
  <c r="I8" i="112" l="1"/>
  <c r="I35" i="112" s="1"/>
  <c r="I9" i="112"/>
  <c r="I10" i="112"/>
  <c r="I11" i="112"/>
  <c r="I12" i="112"/>
  <c r="I13" i="112"/>
  <c r="I14" i="112"/>
  <c r="I23" i="112"/>
  <c r="L37" i="112" s="1"/>
  <c r="M37" i="112" s="1"/>
  <c r="I24" i="112"/>
  <c r="I25" i="112"/>
  <c r="I26" i="112"/>
  <c r="I27" i="112"/>
  <c r="I28" i="112"/>
  <c r="I29" i="112"/>
  <c r="I30" i="112"/>
  <c r="I31" i="112"/>
  <c r="I32" i="112"/>
  <c r="I33" i="112"/>
  <c r="I34" i="112"/>
  <c r="L39" i="112" l="1"/>
  <c r="M39" i="112" s="1"/>
  <c r="M40" i="112" s="1"/>
  <c r="H15" i="111" l="1"/>
  <c r="G13" i="111"/>
  <c r="H13" i="111"/>
  <c r="G11" i="111"/>
  <c r="H11" i="111"/>
  <c r="H6" i="111"/>
  <c r="G17" i="111"/>
  <c r="G16" i="111"/>
  <c r="G15" i="111"/>
  <c r="G14" i="111"/>
  <c r="G12" i="111"/>
  <c r="G10" i="111"/>
  <c r="G9" i="111"/>
  <c r="G8" i="111"/>
  <c r="G7" i="111"/>
  <c r="G6" i="111"/>
  <c r="H17" i="111"/>
  <c r="H16" i="111"/>
  <c r="H14" i="111"/>
  <c r="H12" i="111"/>
  <c r="H10" i="111"/>
  <c r="H9" i="111"/>
  <c r="H8" i="111"/>
  <c r="H7" i="111"/>
  <c r="I16" i="111" l="1"/>
  <c r="I17" i="111"/>
  <c r="E18" i="111"/>
  <c r="F18" i="111"/>
  <c r="G18" i="111" l="1"/>
  <c r="I6" i="111"/>
  <c r="I7" i="111"/>
  <c r="I11" i="111"/>
  <c r="I12" i="111"/>
  <c r="I14" i="111"/>
  <c r="I9" i="111"/>
  <c r="I13" i="111"/>
  <c r="I15" i="111"/>
  <c r="I8" i="111"/>
  <c r="I10" i="111"/>
  <c r="H18" i="111"/>
  <c r="I18" i="111" l="1"/>
  <c r="H33" i="110" l="1"/>
  <c r="P71" i="110" l="1"/>
  <c r="R71" i="110" s="1"/>
  <c r="P70" i="110"/>
  <c r="R70" i="110" s="1"/>
  <c r="P69" i="110"/>
  <c r="R69" i="110" s="1"/>
  <c r="R72" i="110" s="1"/>
  <c r="B63" i="110"/>
  <c r="B64" i="110" s="1"/>
  <c r="O57" i="110"/>
  <c r="Q57" i="110" s="1"/>
  <c r="O56" i="110"/>
  <c r="Q56" i="110" s="1"/>
  <c r="O55" i="110"/>
  <c r="Q55" i="110" s="1"/>
  <c r="O54" i="110"/>
  <c r="Q54" i="110" s="1"/>
  <c r="R53" i="110"/>
  <c r="U53" i="110" s="1"/>
  <c r="O53" i="110"/>
  <c r="R52" i="110"/>
  <c r="U52" i="110" s="1"/>
  <c r="O52" i="110"/>
  <c r="F51" i="110"/>
  <c r="O51" i="110" s="1"/>
  <c r="Q51" i="110" s="1"/>
  <c r="F39" i="110"/>
  <c r="O39" i="110" s="1"/>
  <c r="Q39" i="110" s="1"/>
  <c r="F38" i="110"/>
  <c r="O38" i="110" s="1"/>
  <c r="Q38" i="110" s="1"/>
  <c r="F37" i="110"/>
  <c r="O37" i="110" s="1"/>
  <c r="Q37" i="110" s="1"/>
  <c r="F36" i="110"/>
  <c r="H36" i="110" s="1"/>
  <c r="I36" i="110" s="1"/>
  <c r="K36" i="110" s="1"/>
  <c r="F35" i="110"/>
  <c r="H35" i="110" s="1"/>
  <c r="I35" i="110" s="1"/>
  <c r="K35" i="110" s="1"/>
  <c r="R34" i="110"/>
  <c r="U34" i="110" s="1"/>
  <c r="O34" i="110"/>
  <c r="Q34" i="110" s="1"/>
  <c r="I34" i="110"/>
  <c r="K34" i="110" s="1"/>
  <c r="O33" i="110"/>
  <c r="Q33" i="110" s="1"/>
  <c r="I33" i="110"/>
  <c r="K33" i="110" s="1"/>
  <c r="F32" i="110"/>
  <c r="O32" i="110" s="1"/>
  <c r="Q32" i="110" s="1"/>
  <c r="F31" i="110"/>
  <c r="O31" i="110" s="1"/>
  <c r="Q31" i="110" s="1"/>
  <c r="F30" i="110"/>
  <c r="O30" i="110" s="1"/>
  <c r="Q30" i="110" s="1"/>
  <c r="F29" i="110"/>
  <c r="O29" i="110" s="1"/>
  <c r="Q29" i="110" s="1"/>
  <c r="F28" i="110"/>
  <c r="O28" i="110" s="1"/>
  <c r="Q28" i="110" s="1"/>
  <c r="F27" i="110"/>
  <c r="O27" i="110" s="1"/>
  <c r="Q27" i="110" s="1"/>
  <c r="F26" i="110"/>
  <c r="O26" i="110" s="1"/>
  <c r="Q26" i="110" s="1"/>
  <c r="F25" i="110"/>
  <c r="O25" i="110" s="1"/>
  <c r="Q25" i="110" s="1"/>
  <c r="F24" i="110"/>
  <c r="O24" i="110" s="1"/>
  <c r="Q24" i="110" s="1"/>
  <c r="O23" i="110"/>
  <c r="Q23" i="110" s="1"/>
  <c r="H23" i="110"/>
  <c r="I23" i="110" s="1"/>
  <c r="K23" i="110" s="1"/>
  <c r="F22" i="110"/>
  <c r="H22" i="110" s="1"/>
  <c r="I22" i="110" s="1"/>
  <c r="K22" i="110" s="1"/>
  <c r="F21" i="110"/>
  <c r="H21" i="110" s="1"/>
  <c r="I21" i="110" s="1"/>
  <c r="K21" i="110" s="1"/>
  <c r="O20" i="110"/>
  <c r="Q20" i="110" s="1"/>
  <c r="H20" i="110"/>
  <c r="I20" i="110" s="1"/>
  <c r="K20" i="110" s="1"/>
  <c r="F19" i="110"/>
  <c r="O19" i="110" s="1"/>
  <c r="Q19" i="110" s="1"/>
  <c r="H31" i="110" l="1"/>
  <c r="I31" i="110" s="1"/>
  <c r="K31" i="110" s="1"/>
  <c r="H27" i="110"/>
  <c r="I27" i="110" s="1"/>
  <c r="K27" i="110" s="1"/>
  <c r="H25" i="110"/>
  <c r="I25" i="110" s="1"/>
  <c r="K25" i="110" s="1"/>
  <c r="H29" i="110"/>
  <c r="I29" i="110" s="1"/>
  <c r="K29" i="110" s="1"/>
  <c r="U54" i="110"/>
  <c r="H37" i="110"/>
  <c r="I37" i="110" s="1"/>
  <c r="K37" i="110" s="1"/>
  <c r="H38" i="110"/>
  <c r="I38" i="110" s="1"/>
  <c r="K38" i="110" s="1"/>
  <c r="H39" i="110"/>
  <c r="I39" i="110" s="1"/>
  <c r="K39" i="110" s="1"/>
  <c r="H51" i="110"/>
  <c r="I51" i="110" s="1"/>
  <c r="K51" i="110" s="1"/>
  <c r="H19" i="110"/>
  <c r="I19" i="110" s="1"/>
  <c r="K19" i="110" s="1"/>
  <c r="H24" i="110"/>
  <c r="I24" i="110" s="1"/>
  <c r="K24" i="110" s="1"/>
  <c r="H26" i="110"/>
  <c r="I26" i="110" s="1"/>
  <c r="K26" i="110" s="1"/>
  <c r="H28" i="110"/>
  <c r="I28" i="110" s="1"/>
  <c r="K28" i="110" s="1"/>
  <c r="H30" i="110"/>
  <c r="I30" i="110" s="1"/>
  <c r="K30" i="110" s="1"/>
  <c r="H32" i="110"/>
  <c r="I32" i="110" s="1"/>
  <c r="K32" i="110" s="1"/>
  <c r="O22" i="110"/>
  <c r="Q22" i="110" s="1"/>
  <c r="O35" i="110"/>
  <c r="Q35" i="110" s="1"/>
  <c r="O36" i="110"/>
  <c r="Q36" i="110" s="1"/>
  <c r="O21" i="110"/>
  <c r="Q21" i="110" s="1"/>
  <c r="U33" i="110" l="1"/>
  <c r="K63" i="110"/>
  <c r="K64" i="110" s="1"/>
  <c r="I63" i="110"/>
  <c r="I64" i="110" s="1"/>
  <c r="U35" i="110"/>
  <c r="U36" i="110" l="1"/>
  <c r="W54" i="110" s="1"/>
  <c r="D30" i="8" l="1"/>
  <c r="D29" i="8"/>
  <c r="D28" i="8"/>
  <c r="E21" i="17" l="1"/>
  <c r="C19" i="31" l="1"/>
  <c r="J9" i="72" l="1"/>
  <c r="J16" i="72"/>
  <c r="J11" i="72"/>
  <c r="J12" i="72"/>
  <c r="J22" i="72"/>
  <c r="J19" i="72"/>
  <c r="J13" i="72"/>
  <c r="J20" i="72"/>
  <c r="J14" i="72"/>
  <c r="J21" i="72"/>
  <c r="J33" i="72" l="1"/>
  <c r="J34" i="72"/>
  <c r="J25" i="72"/>
  <c r="J31" i="72"/>
  <c r="J32" i="72"/>
  <c r="J28" i="72"/>
  <c r="J30" i="72"/>
  <c r="J27" i="72"/>
  <c r="J26" i="72"/>
  <c r="J37" i="72" l="1"/>
  <c r="L31" i="75"/>
  <c r="L32" i="75"/>
  <c r="L33" i="75"/>
  <c r="L34" i="75"/>
  <c r="J34" i="75"/>
  <c r="T27" i="75" l="1"/>
  <c r="H27" i="75"/>
  <c r="E27" i="75"/>
  <c r="U27" i="75" s="1"/>
  <c r="I27" i="75" l="1"/>
  <c r="N27" i="75" s="1"/>
  <c r="O27" i="75" s="1"/>
  <c r="V27" i="75" s="1"/>
  <c r="W27" i="75" s="1"/>
  <c r="D28" i="3"/>
  <c r="G28" i="3" s="1"/>
  <c r="P28" i="3" s="1"/>
  <c r="V31" i="59"/>
  <c r="V30" i="59"/>
  <c r="V23" i="59"/>
  <c r="V24" i="59"/>
  <c r="V25" i="59"/>
  <c r="V26" i="59"/>
  <c r="V27" i="59"/>
  <c r="V28" i="59"/>
  <c r="V29" i="59"/>
  <c r="V32" i="59"/>
  <c r="V33" i="59"/>
  <c r="V34" i="59"/>
  <c r="V35" i="59"/>
  <c r="V36" i="59"/>
  <c r="V37" i="59"/>
  <c r="W36" i="59" l="1"/>
  <c r="AG36" i="59" s="1"/>
  <c r="W37" i="59"/>
  <c r="AG37" i="59" s="1"/>
  <c r="W35" i="59"/>
  <c r="AG35" i="59" s="1"/>
  <c r="W25" i="59"/>
  <c r="AG25" i="59" s="1"/>
  <c r="W34" i="59"/>
  <c r="W32" i="59"/>
  <c r="W28" i="59"/>
  <c r="W26" i="59"/>
  <c r="W24" i="59"/>
  <c r="W30" i="59"/>
  <c r="W33" i="59"/>
  <c r="W29" i="59"/>
  <c r="W27" i="59"/>
  <c r="W31" i="59"/>
  <c r="W23" i="59"/>
  <c r="AG23" i="59" s="1"/>
  <c r="V38" i="59"/>
  <c r="AG27" i="59" l="1"/>
  <c r="Y27" i="59"/>
  <c r="Y23" i="59"/>
  <c r="Z23" i="59" s="1"/>
  <c r="AG33" i="59"/>
  <c r="Y33" i="59"/>
  <c r="AG24" i="59"/>
  <c r="Y24" i="59"/>
  <c r="AG28" i="59"/>
  <c r="Y28" i="59"/>
  <c r="AG34" i="59"/>
  <c r="Y34" i="59"/>
  <c r="AG31" i="59"/>
  <c r="Y31" i="59"/>
  <c r="AG29" i="59"/>
  <c r="Y29" i="59"/>
  <c r="AG30" i="59"/>
  <c r="Y30" i="59"/>
  <c r="AG26" i="59"/>
  <c r="Y26" i="59"/>
  <c r="AG32" i="59"/>
  <c r="Y32" i="59"/>
  <c r="AB23" i="59" l="1"/>
  <c r="AC23" i="59" s="1"/>
  <c r="AH23" i="59"/>
  <c r="AI23" i="59" s="1"/>
  <c r="I19" i="63" l="1"/>
  <c r="J28" i="75" l="1"/>
  <c r="L29" i="75" l="1"/>
  <c r="L28" i="75"/>
  <c r="J29" i="75"/>
  <c r="C36" i="75" l="1"/>
  <c r="D26" i="8" l="1"/>
  <c r="D23" i="8"/>
  <c r="D22" i="8"/>
  <c r="C19" i="65" l="1"/>
  <c r="AL19" i="65" s="1"/>
  <c r="C24" i="65"/>
  <c r="AL24" i="65" s="1"/>
  <c r="C23" i="65"/>
  <c r="AL23" i="65" s="1"/>
  <c r="C22" i="65"/>
  <c r="AL22" i="65" s="1"/>
  <c r="C21" i="65"/>
  <c r="C20" i="65"/>
  <c r="AL20" i="65" s="1"/>
  <c r="E25" i="75"/>
  <c r="AL21" i="65" l="1"/>
  <c r="I21" i="65"/>
  <c r="U25" i="75"/>
  <c r="E20" i="75"/>
  <c r="U20" i="75" s="1"/>
  <c r="E21" i="75"/>
  <c r="U21" i="75" s="1"/>
  <c r="E22" i="75"/>
  <c r="U22" i="75" s="1"/>
  <c r="E23" i="75"/>
  <c r="U23" i="75" s="1"/>
  <c r="E24" i="75"/>
  <c r="E26" i="75"/>
  <c r="U26" i="75" s="1"/>
  <c r="E28" i="75"/>
  <c r="U28" i="75" s="1"/>
  <c r="E29" i="75"/>
  <c r="U29" i="75" s="1"/>
  <c r="E30" i="75"/>
  <c r="E31" i="75"/>
  <c r="U31" i="75" s="1"/>
  <c r="E32" i="75"/>
  <c r="U32" i="75" s="1"/>
  <c r="E33" i="75"/>
  <c r="U33" i="75" s="1"/>
  <c r="E34" i="75"/>
  <c r="U34" i="75" s="1"/>
  <c r="E19" i="75"/>
  <c r="U19" i="75" s="1"/>
  <c r="E20" i="103" l="1"/>
  <c r="E21" i="103" l="1"/>
  <c r="B26" i="65" l="1"/>
  <c r="E19" i="34" l="1"/>
  <c r="G17" i="85" l="1"/>
  <c r="G16" i="85"/>
  <c r="H16" i="85" l="1"/>
  <c r="D16" i="85"/>
  <c r="H17" i="85"/>
  <c r="D17" i="85"/>
  <c r="E21" i="34"/>
  <c r="D27" i="8" l="1"/>
  <c r="D24" i="8" l="1"/>
  <c r="C24" i="8"/>
  <c r="AK24" i="65" l="1"/>
  <c r="J36" i="75" l="1"/>
  <c r="K36" i="75"/>
  <c r="L36" i="75"/>
  <c r="M36" i="75"/>
  <c r="P36" i="75"/>
  <c r="Q36" i="75"/>
  <c r="R36" i="75"/>
  <c r="S36" i="75"/>
  <c r="T25" i="75" l="1"/>
  <c r="T26" i="75"/>
  <c r="T19" i="75"/>
  <c r="T31" i="75"/>
  <c r="T20" i="75"/>
  <c r="T32" i="75"/>
  <c r="T21" i="75"/>
  <c r="T33" i="75"/>
  <c r="T22" i="75"/>
  <c r="T34" i="75"/>
  <c r="T23" i="75"/>
  <c r="T28" i="75"/>
  <c r="T29" i="75"/>
  <c r="T36" i="75" l="1"/>
  <c r="D29" i="3" l="1"/>
  <c r="G29" i="3" s="1"/>
  <c r="P29" i="3" s="1"/>
  <c r="D25" i="3"/>
  <c r="G25" i="3" s="1"/>
  <c r="P25" i="3" s="1"/>
  <c r="U30" i="59"/>
  <c r="U27" i="59"/>
  <c r="G36" i="75" l="1"/>
  <c r="F36" i="75"/>
  <c r="H29" i="75"/>
  <c r="H28" i="75"/>
  <c r="H23" i="75"/>
  <c r="H34" i="75"/>
  <c r="H22" i="75"/>
  <c r="H33" i="75"/>
  <c r="H21" i="75"/>
  <c r="H32" i="75"/>
  <c r="H20" i="75"/>
  <c r="H31" i="75"/>
  <c r="H19" i="75"/>
  <c r="H26" i="75"/>
  <c r="H25" i="75"/>
  <c r="AJ26" i="65"/>
  <c r="AI26" i="65"/>
  <c r="AD26" i="65"/>
  <c r="AC26" i="65"/>
  <c r="M26" i="65"/>
  <c r="K26" i="65"/>
  <c r="H24" i="65"/>
  <c r="H23" i="65"/>
  <c r="AK22" i="65"/>
  <c r="H22" i="65"/>
  <c r="H21" i="65"/>
  <c r="H20" i="65"/>
  <c r="AK19" i="65"/>
  <c r="H19" i="65"/>
  <c r="I19" i="65"/>
  <c r="Z19" i="65" s="1"/>
  <c r="AM19" i="65" l="1"/>
  <c r="AN19" i="65" s="1"/>
  <c r="Z27" i="59"/>
  <c r="I23" i="65"/>
  <c r="Z23" i="65" s="1"/>
  <c r="I24" i="65"/>
  <c r="Z24" i="65" s="1"/>
  <c r="I22" i="65"/>
  <c r="Z22" i="65" s="1"/>
  <c r="AM22" i="65" s="1"/>
  <c r="AN22" i="65" s="1"/>
  <c r="I20" i="65"/>
  <c r="Z20" i="65" s="1"/>
  <c r="AM20" i="65" s="1"/>
  <c r="AN20" i="65" s="1"/>
  <c r="Z21" i="65"/>
  <c r="AM21" i="65" s="1"/>
  <c r="AN21" i="65" s="1"/>
  <c r="H26" i="65"/>
  <c r="H36" i="75"/>
  <c r="E36" i="75"/>
  <c r="I26" i="75"/>
  <c r="N26" i="75" s="1"/>
  <c r="O26" i="75" s="1"/>
  <c r="I25" i="75"/>
  <c r="N25" i="75" s="1"/>
  <c r="O25" i="75" s="1"/>
  <c r="V25" i="75" s="1"/>
  <c r="W25" i="75" s="1"/>
  <c r="I19" i="75"/>
  <c r="N19" i="75" s="1"/>
  <c r="O19" i="75" s="1"/>
  <c r="V19" i="75" s="1"/>
  <c r="W19" i="75" s="1"/>
  <c r="I21" i="75"/>
  <c r="N21" i="75" s="1"/>
  <c r="O21" i="75" s="1"/>
  <c r="V21" i="75" s="1"/>
  <c r="W21" i="75" s="1"/>
  <c r="I34" i="75"/>
  <c r="N34" i="75" s="1"/>
  <c r="O34" i="75" s="1"/>
  <c r="V34" i="75" s="1"/>
  <c r="W34" i="75" s="1"/>
  <c r="Z30" i="59"/>
  <c r="AB30" i="59" s="1"/>
  <c r="AC30" i="59" s="1"/>
  <c r="I20" i="75"/>
  <c r="N20" i="75" s="1"/>
  <c r="O20" i="75" s="1"/>
  <c r="V20" i="75" s="1"/>
  <c r="W20" i="75" s="1"/>
  <c r="I33" i="75"/>
  <c r="N33" i="75" s="1"/>
  <c r="O33" i="75" s="1"/>
  <c r="V33" i="75" s="1"/>
  <c r="W33" i="75" s="1"/>
  <c r="I28" i="75"/>
  <c r="I31" i="75"/>
  <c r="N31" i="75" s="1"/>
  <c r="O31" i="75" s="1"/>
  <c r="V31" i="75" s="1"/>
  <c r="W31" i="75" s="1"/>
  <c r="I32" i="75"/>
  <c r="N32" i="75" s="1"/>
  <c r="O32" i="75" s="1"/>
  <c r="V32" i="75" s="1"/>
  <c r="W32" i="75" s="1"/>
  <c r="I22" i="75"/>
  <c r="N22" i="75" s="1"/>
  <c r="O22" i="75" s="1"/>
  <c r="V22" i="75" s="1"/>
  <c r="W22" i="75" s="1"/>
  <c r="I23" i="75"/>
  <c r="N23" i="75" s="1"/>
  <c r="O23" i="75" s="1"/>
  <c r="V23" i="75" s="1"/>
  <c r="W23" i="75" s="1"/>
  <c r="I29" i="75"/>
  <c r="N29" i="75" s="1"/>
  <c r="O29" i="75" s="1"/>
  <c r="V29" i="75" s="1"/>
  <c r="W29" i="75" s="1"/>
  <c r="C26" i="65"/>
  <c r="AK26" i="65"/>
  <c r="AB27" i="59" l="1"/>
  <c r="AC27" i="59" s="1"/>
  <c r="AM24" i="65"/>
  <c r="AN24" i="65" s="1"/>
  <c r="AM23" i="65"/>
  <c r="AN23" i="65" s="1"/>
  <c r="V26" i="75"/>
  <c r="W26" i="75" s="1"/>
  <c r="U36" i="75"/>
  <c r="N28" i="75"/>
  <c r="I36" i="75"/>
  <c r="AH27" i="59"/>
  <c r="AI27" i="59" s="1"/>
  <c r="I26" i="65"/>
  <c r="AN26" i="65" l="1"/>
  <c r="AH30" i="59"/>
  <c r="AI30" i="59" s="1"/>
  <c r="O28" i="75"/>
  <c r="V28" i="75" s="1"/>
  <c r="W28" i="75" s="1"/>
  <c r="W36" i="75" s="1"/>
  <c r="N36" i="75"/>
  <c r="AL26" i="65"/>
  <c r="Z26" i="65"/>
  <c r="O36" i="75" l="1"/>
  <c r="AM26" i="65"/>
  <c r="V36" i="75" l="1"/>
  <c r="H20" i="63" l="1"/>
  <c r="D21" i="8" l="1"/>
  <c r="D31" i="8" s="1"/>
  <c r="E11" i="85" l="1"/>
  <c r="E10" i="85"/>
  <c r="E12" i="85" l="1"/>
  <c r="C16" i="85" s="1"/>
  <c r="F18" i="85" s="1"/>
  <c r="H18" i="85" s="1"/>
  <c r="C17" i="85" s="1"/>
  <c r="E16" i="85" l="1"/>
  <c r="E17" i="85"/>
  <c r="C18" i="85" l="1"/>
  <c r="E21" i="85"/>
  <c r="I20" i="63" l="1"/>
  <c r="B20" i="63" s="1"/>
  <c r="J19" i="63" l="1"/>
  <c r="C20" i="34" l="1"/>
  <c r="F19" i="7" l="1"/>
  <c r="A20" i="7" s="1"/>
  <c r="F19" i="5"/>
  <c r="G19" i="5" s="1"/>
  <c r="G20" i="5" s="1"/>
  <c r="A20" i="5" s="1"/>
  <c r="C20" i="5" s="1"/>
  <c r="E21" i="4"/>
  <c r="H21" i="62"/>
  <c r="B21" i="62" s="1"/>
  <c r="B37" i="3" l="1"/>
  <c r="D27" i="3"/>
  <c r="G27" i="3" s="1"/>
  <c r="P27" i="3" s="1"/>
  <c r="D26" i="3"/>
  <c r="G26" i="3" s="1"/>
  <c r="P26" i="3" s="1"/>
  <c r="D36" i="3" l="1"/>
  <c r="G36" i="3" s="1"/>
  <c r="P36" i="3" s="1"/>
  <c r="AF37" i="59" l="1"/>
  <c r="U29" i="59" l="1"/>
  <c r="U28" i="59"/>
  <c r="U24" i="59"/>
  <c r="U25" i="59"/>
  <c r="U26" i="59"/>
  <c r="U31" i="59"/>
  <c r="U32" i="59"/>
  <c r="U33" i="59"/>
  <c r="U34" i="59"/>
  <c r="U35" i="59"/>
  <c r="U36" i="59"/>
  <c r="U37" i="59"/>
  <c r="U23" i="59"/>
  <c r="C38" i="59"/>
  <c r="D38" i="59"/>
  <c r="E38" i="59"/>
  <c r="F38" i="59"/>
  <c r="G38" i="59"/>
  <c r="H38" i="59"/>
  <c r="I38" i="59"/>
  <c r="J38" i="59"/>
  <c r="K38" i="59"/>
  <c r="L38" i="59"/>
  <c r="M38" i="59"/>
  <c r="N38" i="59"/>
  <c r="O38" i="59"/>
  <c r="P38" i="59"/>
  <c r="Q38" i="59"/>
  <c r="R38" i="59"/>
  <c r="S38" i="59"/>
  <c r="T38" i="59"/>
  <c r="X38" i="59"/>
  <c r="AA38" i="59"/>
  <c r="AD38" i="59"/>
  <c r="B38" i="59"/>
  <c r="Z37" i="59" l="1"/>
  <c r="AB37" i="59" s="1"/>
  <c r="AC37" i="59" s="1"/>
  <c r="W38" i="59"/>
  <c r="Z35" i="59"/>
  <c r="AB35" i="59" s="1"/>
  <c r="AC35" i="59" s="1"/>
  <c r="Z25" i="59"/>
  <c r="AB25" i="59" s="1"/>
  <c r="AC25" i="59" s="1"/>
  <c r="Z36" i="59"/>
  <c r="AB36" i="59" s="1"/>
  <c r="AC36" i="59" s="1"/>
  <c r="U38" i="59"/>
  <c r="Z28" i="59" l="1"/>
  <c r="AB28" i="59" s="1"/>
  <c r="AC28" i="59" s="1"/>
  <c r="Z29" i="59"/>
  <c r="AB29" i="59" s="1"/>
  <c r="AC29" i="59" s="1"/>
  <c r="AH37" i="59" l="1"/>
  <c r="AI37" i="59" s="1"/>
  <c r="AH28" i="59"/>
  <c r="AI28" i="59" s="1"/>
  <c r="AH29" i="59" l="1"/>
  <c r="AI29" i="59" s="1"/>
  <c r="D20" i="63" l="1"/>
  <c r="E20" i="63" s="1"/>
  <c r="E21" i="63" s="1"/>
  <c r="D21" i="62"/>
  <c r="E21" i="62" s="1"/>
  <c r="E22" i="62" s="1"/>
  <c r="E22" i="34" l="1"/>
  <c r="E20" i="4" l="1"/>
  <c r="E22" i="4" l="1"/>
  <c r="D21" i="3"/>
  <c r="D22" i="3"/>
  <c r="D23" i="3"/>
  <c r="D24" i="3"/>
  <c r="D30" i="3"/>
  <c r="D31" i="3"/>
  <c r="D32" i="3"/>
  <c r="D33" i="3"/>
  <c r="D34" i="3"/>
  <c r="D35" i="3"/>
  <c r="D37" i="3" l="1"/>
  <c r="Z32" i="59" l="1"/>
  <c r="AB32" i="59" s="1"/>
  <c r="AC32" i="59" s="1"/>
  <c r="AH32" i="59" l="1"/>
  <c r="AI32" i="59" l="1"/>
  <c r="E20" i="34"/>
  <c r="E23" i="34" s="1"/>
  <c r="AF36" i="59" l="1"/>
  <c r="AF35" i="59"/>
  <c r="AH35" i="59" l="1"/>
  <c r="AI35" i="59" s="1"/>
  <c r="AH36" i="59"/>
  <c r="AI36" i="59" s="1"/>
  <c r="Z24" i="59"/>
  <c r="AB24" i="59" s="1"/>
  <c r="AC24" i="59" s="1"/>
  <c r="AF25" i="59"/>
  <c r="AH25" i="59" s="1"/>
  <c r="AE38" i="59"/>
  <c r="AF38" i="59" l="1"/>
  <c r="AI25" i="59"/>
  <c r="AH24" i="59"/>
  <c r="AI24" i="59" l="1"/>
  <c r="Z34" i="59"/>
  <c r="AB34" i="59" s="1"/>
  <c r="AC34" i="59" s="1"/>
  <c r="Z33" i="59"/>
  <c r="AB33" i="59" s="1"/>
  <c r="AC33" i="59" s="1"/>
  <c r="Z26" i="59"/>
  <c r="AB26" i="59" s="1"/>
  <c r="AC26" i="59" s="1"/>
  <c r="Y38" i="59"/>
  <c r="Z31" i="59"/>
  <c r="AB31" i="59" s="1"/>
  <c r="AC31" i="59" s="1"/>
  <c r="AB38" i="59" l="1"/>
  <c r="AH31" i="59"/>
  <c r="AH33" i="59"/>
  <c r="Z38" i="59"/>
  <c r="AH26" i="59"/>
  <c r="AH34" i="59"/>
  <c r="AI33" i="59" l="1"/>
  <c r="AI26" i="59"/>
  <c r="AG38" i="59"/>
  <c r="AI31" i="59"/>
  <c r="AI34" i="59"/>
  <c r="AH38" i="59"/>
  <c r="AC38" i="59"/>
  <c r="AI38" i="59" l="1"/>
  <c r="E20" i="17" l="1"/>
  <c r="E22" i="17" s="1"/>
  <c r="E19" i="17"/>
  <c r="G24" i="3" l="1"/>
  <c r="P24" i="3" s="1"/>
  <c r="G30" i="3" l="1"/>
  <c r="P30" i="3" s="1"/>
  <c r="G31" i="3"/>
  <c r="P31" i="3" s="1"/>
  <c r="G32" i="3"/>
  <c r="P32" i="3" s="1"/>
  <c r="G33" i="3"/>
  <c r="G34" i="3"/>
  <c r="P34" i="3" s="1"/>
  <c r="G35" i="3"/>
  <c r="P35" i="3" s="1"/>
  <c r="E37" i="3"/>
  <c r="F37" i="3"/>
  <c r="H37" i="3"/>
  <c r="I37" i="3"/>
  <c r="J37" i="3"/>
  <c r="K37" i="3"/>
  <c r="L37" i="3"/>
  <c r="M37" i="3"/>
  <c r="N37" i="3"/>
  <c r="O37" i="3"/>
  <c r="P33" i="3" l="1"/>
  <c r="C20" i="7" l="1"/>
  <c r="C21" i="7" s="1"/>
  <c r="E23" i="17" l="1"/>
  <c r="D32" i="8" l="1"/>
  <c r="C21" i="5"/>
  <c r="G22" i="3" l="1"/>
  <c r="P22" i="3" s="1"/>
  <c r="G23" i="3"/>
  <c r="P23" i="3" s="1"/>
  <c r="G21" i="3" l="1"/>
  <c r="G37" i="3" s="1"/>
  <c r="P21" i="3" l="1"/>
  <c r="P37" i="3" s="1"/>
  <c r="D29" i="113" l="1"/>
  <c r="J8" i="112"/>
  <c r="J6" i="112"/>
  <c r="J11" i="112"/>
  <c r="J12" i="112"/>
  <c r="J13" i="112"/>
  <c r="J10" i="112"/>
  <c r="J5" i="112"/>
  <c r="J31" i="112"/>
  <c r="J25" i="112"/>
  <c r="J21" i="112"/>
  <c r="J7" i="112"/>
  <c r="J9" i="112"/>
  <c r="J27" i="112"/>
  <c r="J23" i="112"/>
  <c r="J26" i="112"/>
  <c r="J24" i="112"/>
</calcChain>
</file>

<file path=xl/sharedStrings.xml><?xml version="1.0" encoding="utf-8"?>
<sst xmlns="http://schemas.openxmlformats.org/spreadsheetml/2006/main" count="1970" uniqueCount="925">
  <si>
    <t>№</t>
  </si>
  <si>
    <t>Наименование должностей</t>
  </si>
  <si>
    <t>Категория должностей</t>
  </si>
  <si>
    <t>D</t>
  </si>
  <si>
    <t>Итого</t>
  </si>
  <si>
    <t>Приложение 11</t>
  </si>
  <si>
    <t>к Правилам составления и представления бюджетной заявки</t>
  </si>
  <si>
    <t>Форма 10-111</t>
  </si>
  <si>
    <t>Расчет расходов на оплату труда работников прочих государственных учреждений</t>
  </si>
  <si>
    <t>Коды</t>
  </si>
  <si>
    <t>Год</t>
  </si>
  <si>
    <t>Вид данных (прогноз, план, отчет)</t>
  </si>
  <si>
    <t>Функциональная группа</t>
  </si>
  <si>
    <t>Сельское, водное, лесное, рыбное хозяйство, особо охраняемые природные территории, охрана окружающей среды и животного мира, земельные отношения</t>
  </si>
  <si>
    <t>10</t>
  </si>
  <si>
    <t>Администратор программ</t>
  </si>
  <si>
    <t>Управление природных ресурсов и регулирования природопользования области</t>
  </si>
  <si>
    <t>254</t>
  </si>
  <si>
    <t>Государственное учреждение</t>
  </si>
  <si>
    <t>2540527</t>
  </si>
  <si>
    <t>Программа</t>
  </si>
  <si>
    <t>Охрана, защита, воспроизводство лесов и лесоразведение</t>
  </si>
  <si>
    <t>005</t>
  </si>
  <si>
    <t>Подпрограмма</t>
  </si>
  <si>
    <t>Специфика</t>
  </si>
  <si>
    <t>Оплата труда</t>
  </si>
  <si>
    <t>111</t>
  </si>
  <si>
    <t>Количество штатных единиц</t>
  </si>
  <si>
    <t>Доплаты</t>
  </si>
  <si>
    <t>Надбавки</t>
  </si>
  <si>
    <t>от 0 до 1</t>
  </si>
  <si>
    <t>с 1 до 2</t>
  </si>
  <si>
    <t>с 2 до 3</t>
  </si>
  <si>
    <t>с 3 до 5</t>
  </si>
  <si>
    <t>с 13 до 16</t>
  </si>
  <si>
    <t>с 16 до 20</t>
  </si>
  <si>
    <t>с 20 до 25</t>
  </si>
  <si>
    <t>свыше 25</t>
  </si>
  <si>
    <t>Кол-во работников, которым установлено данное повышение</t>
  </si>
  <si>
    <t>Сумма</t>
  </si>
  <si>
    <t>За особые условия труда</t>
  </si>
  <si>
    <t>Кол-во работников, которым установлена доплата</t>
  </si>
  <si>
    <t xml:space="preserve">Сумма
</t>
  </si>
  <si>
    <t>Кол-во работников, которым установлена надбавка</t>
  </si>
  <si>
    <t>Единица измерения</t>
  </si>
  <si>
    <t>ед.</t>
  </si>
  <si>
    <t>тыс. тенге</t>
  </si>
  <si>
    <t>A1-2</t>
  </si>
  <si>
    <t>A1-2-1</t>
  </si>
  <si>
    <t>A2-2</t>
  </si>
  <si>
    <t>B3-1</t>
  </si>
  <si>
    <t>B3-2</t>
  </si>
  <si>
    <t>B3-3</t>
  </si>
  <si>
    <t>B3-4</t>
  </si>
  <si>
    <t>C3</t>
  </si>
  <si>
    <t>Всего</t>
  </si>
  <si>
    <t>Приложение 18</t>
  </si>
  <si>
    <t>Форма 01-113</t>
  </si>
  <si>
    <t>Расчет расходов на компенсационные выплаты</t>
  </si>
  <si>
    <t>Компенсационные выплаты</t>
  </si>
  <si>
    <t>113</t>
  </si>
  <si>
    <t>Сумма должностных окладов в месяц из соответствующих форм по расчету расходов по оплате труда</t>
  </si>
  <si>
    <t>Пособие на оздоровление государственных и гражданских служащих</t>
  </si>
  <si>
    <t xml:space="preserve">Пособия на оздоровление работникам, проживающим в зонах экологического бедствия </t>
  </si>
  <si>
    <t>Сумма пособий на оздоровление в год (гр.4+гр.6)</t>
  </si>
  <si>
    <t>Подъемное пособие при служебном перемещении</t>
  </si>
  <si>
    <t>Единовременное пособие при увольнении со службы по возрасту, выходное пособие судьям при уходе в отставку и пособие депутату по истечении срока его полномочий, а также единовременное пособие при увольнении с военной службы военнослужащим срочной службы</t>
  </si>
  <si>
    <t>Компенсация за вредные и опасные условия труда</t>
  </si>
  <si>
    <t>Компенсация за особые условия труда</t>
  </si>
  <si>
    <t>Итого по специфике 113 гр.7+гр.9+гр.11+гр.13+гр.15</t>
  </si>
  <si>
    <t>Размер</t>
  </si>
  <si>
    <t>Сумма
гр.2 х гр.3</t>
  </si>
  <si>
    <t>Кол-во работников</t>
  </si>
  <si>
    <t>Кол-во военнослужащих, сотрудников правоохранительных органов</t>
  </si>
  <si>
    <t>Кол-во получателей</t>
  </si>
  <si>
    <t>тыс.тенге</t>
  </si>
  <si>
    <t>коэф.</t>
  </si>
  <si>
    <t>ед</t>
  </si>
  <si>
    <t>ИТОГО:</t>
  </si>
  <si>
    <t>x</t>
  </si>
  <si>
    <t>Приложение 21</t>
  </si>
  <si>
    <t>Форма 01-121</t>
  </si>
  <si>
    <t>Расчет расходов на уплату социального налога</t>
  </si>
  <si>
    <t>КГУ " Боровское учреждение лесного хозяйства"</t>
  </si>
  <si>
    <t>Социальный налог</t>
  </si>
  <si>
    <t>121</t>
  </si>
  <si>
    <t>Налогооблагаемый фонд оплаты труда</t>
  </si>
  <si>
    <t>Ставка социального налога</t>
  </si>
  <si>
    <t>%</t>
  </si>
  <si>
    <t>Приложение 22</t>
  </si>
  <si>
    <t>Форма 01-122</t>
  </si>
  <si>
    <t>Расчет расходов на уплату социальных отчислений в Государственный фонд социального страхования</t>
  </si>
  <si>
    <t>Социальные отчисления в Государственный фонд социального страхования</t>
  </si>
  <si>
    <t>122</t>
  </si>
  <si>
    <t>Ставка социальных отчислений</t>
  </si>
  <si>
    <t>Сумма социальных отчислений в год (гр.1 х гр.2)/100</t>
  </si>
  <si>
    <t>Форма 01-124</t>
  </si>
  <si>
    <t>Расчет расходов на уплату отчислений на обязательное социальное медицинское страхование</t>
  </si>
  <si>
    <t>Отчисления на обязательное социальное медицинское страхование</t>
  </si>
  <si>
    <t>124</t>
  </si>
  <si>
    <t>Объект исчисления отчислений</t>
  </si>
  <si>
    <t>Размер отчислений</t>
  </si>
  <si>
    <t>Сумма отчислений на обязательное социальное медицинское страхование в год (гр.1 х гр.2)/100</t>
  </si>
  <si>
    <t>Приложение 23</t>
  </si>
  <si>
    <t>Форма 01-123</t>
  </si>
  <si>
    <t>Расчет размера страховой премии при обязательном страховании гражданско-правовой ответственности владельцев транспортных средств</t>
  </si>
  <si>
    <t>КГУ " Боровское учреждение лесного  хозяйства"</t>
  </si>
  <si>
    <t>Взносы на обязательное страхование</t>
  </si>
  <si>
    <t>123</t>
  </si>
  <si>
    <t>Тип транспортного средства</t>
  </si>
  <si>
    <t>Размер коэф. по типу трансп. средств</t>
  </si>
  <si>
    <t>Костанайская область</t>
  </si>
  <si>
    <t>Сумма взноса</t>
  </si>
  <si>
    <t>кол-во трансп. средств</t>
  </si>
  <si>
    <t>Легковые</t>
  </si>
  <si>
    <t>Грузовые</t>
  </si>
  <si>
    <t>Всего:</t>
  </si>
  <si>
    <t>Оплата труда технического персонала</t>
  </si>
  <si>
    <t>131</t>
  </si>
  <si>
    <t>Приложение 12</t>
  </si>
  <si>
    <t>Форма 11-111</t>
  </si>
  <si>
    <t>За классную квалификацию</t>
  </si>
  <si>
    <t>Приложение 25</t>
  </si>
  <si>
    <t>Взносы работодателей по техническому персоналу</t>
  </si>
  <si>
    <t>135</t>
  </si>
  <si>
    <t>Форма 01-144</t>
  </si>
  <si>
    <t>Расчет расходов государственных органов на горюче-смазочные материалы (далее – ГСМ)</t>
  </si>
  <si>
    <t>Приобретение топлива, горюче-смазочных материалов</t>
  </si>
  <si>
    <t>144</t>
  </si>
  <si>
    <t>Марка автомобиля</t>
  </si>
  <si>
    <t>Количество служебного автотранспорта</t>
  </si>
  <si>
    <t>Объем двигателя, в кубических сантиметрах (далее - куб.см)</t>
  </si>
  <si>
    <t>Лимит пробега в месяц</t>
  </si>
  <si>
    <t>Норма расходов ГСМ на лимит пробега в месяц ((гр.5/100) x гр.4)</t>
  </si>
  <si>
    <t>Стоимость ГСМ на 1 литр</t>
  </si>
  <si>
    <t>Сумма расходов ГСМ на одну машину в месяц в (тыс.тенге) (гр.6 х гр.7)</t>
  </si>
  <si>
    <t>Сумма расходов ГСМ на все машины в год в (тыс.тенге) (гр.8 х гр.2 x 12)</t>
  </si>
  <si>
    <t>Сумма расходов на поправочные коэффициенты, тыс.тенге</t>
  </si>
  <si>
    <t>Всего расходов (гр.9 + гр.10), тыс.тенге</t>
  </si>
  <si>
    <t xml:space="preserve">Трактор ХТА   200-10 (Лето - ДТ(летнее))                                                                                                                                                                                                                      </t>
  </si>
  <si>
    <t xml:space="preserve">трактор Т 150 (Общий - ДТ(летнее))                                                                                                                                                                                                                            </t>
  </si>
  <si>
    <t>тонн</t>
  </si>
  <si>
    <t>Приложение 37</t>
  </si>
  <si>
    <t xml:space="preserve">КГУ «Боровское учреждение лесного хозяйства» </t>
  </si>
  <si>
    <t>Приобретение прочих запасов</t>
  </si>
  <si>
    <t>149</t>
  </si>
  <si>
    <t>Наименование</t>
  </si>
  <si>
    <t>Ед.изм.</t>
  </si>
  <si>
    <t>Кол-во</t>
  </si>
  <si>
    <t>Средняя стоимость за единицу, тенге</t>
  </si>
  <si>
    <t>Общая стоимость, тыс.тенге (гр.3 х гр. 4)/1000</t>
  </si>
  <si>
    <t>шт</t>
  </si>
  <si>
    <t>Форма 03-149</t>
  </si>
  <si>
    <t>Расчет расходов по приобретению товаров, необходимых для обслуживания и содержания основных средств, строительных материалов, используемых на ремонт основных средств, запасных частей для оборудования, транспортных средств и других запасов, непосредственно связанных с содержанием, обслуживанием и ремонтом</t>
  </si>
  <si>
    <t>канцелярские товары</t>
  </si>
  <si>
    <t>хоз.товары</t>
  </si>
  <si>
    <t>Приложение</t>
  </si>
  <si>
    <t>Приложение 41</t>
  </si>
  <si>
    <t>Руководитель бюджетной программы                                                                   Мусабаев С.М.</t>
  </si>
  <si>
    <t>штука</t>
  </si>
  <si>
    <t>Оплата прочих услуг и работ</t>
  </si>
  <si>
    <t>159</t>
  </si>
  <si>
    <t>Количество</t>
  </si>
  <si>
    <t>Прочие расходы</t>
  </si>
  <si>
    <t>Банковские услуги</t>
  </si>
  <si>
    <t>Форма 02-159</t>
  </si>
  <si>
    <t>Расчет расходов по оплате работ и услуг, оказанных физическими лицами, государственными предприятиями, акционерными обществами, контрольные пакеты акций которых принадлежат государству, и товариществами с ограниченной ответственностью, размеры государственных долей участия в которых позволяют государству определять решения общего собрания участников</t>
  </si>
  <si>
    <t>Сумма расходов (тыс.тенге)</t>
  </si>
  <si>
    <t>Форма 01-169</t>
  </si>
  <si>
    <t>Прочие текущие затраты</t>
  </si>
  <si>
    <t>169</t>
  </si>
  <si>
    <t>1</t>
  </si>
  <si>
    <t>2</t>
  </si>
  <si>
    <t>КГУ "Боровское учреждение лесного хозяйства"</t>
  </si>
  <si>
    <t>Грузовые автомобили</t>
  </si>
  <si>
    <t>итого</t>
  </si>
  <si>
    <t>х</t>
  </si>
  <si>
    <t xml:space="preserve">трактор МТЗ 80 (Общий - ДТ(летнее))                                                                                                                                                                                                                           </t>
  </si>
  <si>
    <t xml:space="preserve"> </t>
  </si>
  <si>
    <t>дизельное масло М10 ( Общий-Масло моторное)</t>
  </si>
  <si>
    <t>Повышение за работу в сельской местности 25% от ДО</t>
  </si>
  <si>
    <t xml:space="preserve">Наименование должностей </t>
  </si>
  <si>
    <t xml:space="preserve">Квалификационный разряд </t>
  </si>
  <si>
    <t>За работу в ночное время</t>
  </si>
  <si>
    <t>За работу в выходные и праздничные дни</t>
  </si>
  <si>
    <t>Итого:</t>
  </si>
  <si>
    <t>Электростанция ( питомник)</t>
  </si>
  <si>
    <t xml:space="preserve">ВАЗ  21214 (Общий - АИ-92)167AD                                                                                                                                                                                                                              </t>
  </si>
  <si>
    <t xml:space="preserve">ВАЗ  21214 (Общий - АИ-92) P631BV                                                                                                                                                                                                                                </t>
  </si>
  <si>
    <t xml:space="preserve">ВАЗ 2123(Общий - АИ-92)  016AA                                                                                                                                                                                                                                  </t>
  </si>
  <si>
    <t>ГАЗ 3102 311   328BC</t>
  </si>
  <si>
    <t>Услуги по информационно-технологическому сопровождению системы Проф Бюджет на 12 месяцев</t>
  </si>
  <si>
    <t>Резерв (бензин АИ-92) 3 тонны</t>
  </si>
  <si>
    <t>Резерв (дизельное топливо) 3 тонны</t>
  </si>
  <si>
    <t>За счет средств местного бюджета</t>
  </si>
  <si>
    <t>015</t>
  </si>
  <si>
    <t xml:space="preserve">Коэффициент должностных окладов (ставок)  </t>
  </si>
  <si>
    <t>Прогноз</t>
  </si>
  <si>
    <t>Квалификационный разряд</t>
  </si>
  <si>
    <t>Приложение 49</t>
  </si>
  <si>
    <t>1. Всего затрат</t>
  </si>
  <si>
    <t>в том числе:</t>
  </si>
  <si>
    <t>Приложение 55</t>
  </si>
  <si>
    <t>Расчет расходов по специфике "Прочие текущие затраты"</t>
  </si>
  <si>
    <t>Средняя стоимость за единицу(тысяч тенге)</t>
  </si>
  <si>
    <t>Общая стоимость (тысяч тенге)</t>
  </si>
  <si>
    <t>3</t>
  </si>
  <si>
    <t>4</t>
  </si>
  <si>
    <t>5</t>
  </si>
  <si>
    <t>Заместитель руководителя                                                                                                  Мусабаев С.М.</t>
  </si>
  <si>
    <t>Количество сотрудников, достигших пенсионного возраста</t>
  </si>
  <si>
    <t>Количество сотрудников, не достигших пенсионного возраста</t>
  </si>
  <si>
    <t>Сумма налога в год (гр.3 х гр.4)/100</t>
  </si>
  <si>
    <t>единица</t>
  </si>
  <si>
    <t>тысяч тенге</t>
  </si>
  <si>
    <t xml:space="preserve">Заместитель руководителя                                                                                      Мусабаев С.М. </t>
  </si>
  <si>
    <t xml:space="preserve">За счет средств местного бюджета  </t>
  </si>
  <si>
    <t>Сумма должностных окладов в месяц
(гр.2 x базовый долж. оклад x коэфф. +  ...  + гр.20 x базовый долж. оклад x коэфф.)/1000</t>
  </si>
  <si>
    <t xml:space="preserve">Управленческий персонал </t>
  </si>
  <si>
    <t xml:space="preserve">Основной,  административный и вспомогательный персонал </t>
  </si>
  <si>
    <t>Всего
гр.2 + гр.3 …+ гр.19 + гр.20</t>
  </si>
  <si>
    <t>от 0 до 3</t>
  </si>
  <si>
    <t>с 3 до 6</t>
  </si>
  <si>
    <t>с 6 до 9</t>
  </si>
  <si>
    <t>с 9 до 12</t>
  </si>
  <si>
    <t>с 12 до 16</t>
  </si>
  <si>
    <t>с 5 до 7</t>
  </si>
  <si>
    <t>с 7 до 10</t>
  </si>
  <si>
    <t>с 10 до 13</t>
  </si>
  <si>
    <t>Сумма доплат в месяц
(гр.27)</t>
  </si>
  <si>
    <t>Сумма надбавок в месяц
(гр.30)</t>
  </si>
  <si>
    <t>A3-2-1</t>
  </si>
  <si>
    <t>C2</t>
  </si>
  <si>
    <t xml:space="preserve">КГУ "Боровское учреждение лесного хозяйства" </t>
  </si>
  <si>
    <t>Заместитель руководителя                                                                                                                 Мусабаев С.М.</t>
  </si>
  <si>
    <t>Заместитель руководителя                                                                                   Мусабаев С.М.</t>
  </si>
  <si>
    <t>Заместитель руководителя                                                                                                                      Мусабаев С.М.</t>
  </si>
  <si>
    <t>Легковые автомобили</t>
  </si>
  <si>
    <t>Загрязнение окружающей среды</t>
  </si>
  <si>
    <t>Технический осмотр автотранспортных средств:</t>
  </si>
  <si>
    <t>14</t>
  </si>
  <si>
    <t xml:space="preserve">ВАЗ  21214 (Общий - АИ-92)  453BG10                                                                                                                                                                                                                                </t>
  </si>
  <si>
    <t xml:space="preserve">ВАЗ  21214 (Общий - АИ-92) 452BG10                                                                                                                                                                                                                                 </t>
  </si>
  <si>
    <t xml:space="preserve">ВАЗ 21070 (Общий - АИ-92) 455BG10                                                                                                                                                                                                                               </t>
  </si>
  <si>
    <t xml:space="preserve">ВАЗ 2123(Общий - АИ-92) 454BG10                                                                                                                                                                                                                               </t>
  </si>
  <si>
    <t xml:space="preserve">УАЗ 2206 (Общий - АИ-92)   465BG10                                                                                                                                                                                                                              </t>
  </si>
  <si>
    <t xml:space="preserve">УАЗ 31512 (Общий - АИ-92) 463BG10                                                                                                                                                                                                                                </t>
  </si>
  <si>
    <t xml:space="preserve">УАЗ 31512 (Общий - АИ-92) 456BG10                                                                                                                                                                                                                                </t>
  </si>
  <si>
    <t>LADA 21214(Общий - АИ-92) 271AX10</t>
  </si>
  <si>
    <t>Форма 01-116</t>
  </si>
  <si>
    <t>Расчет расходов на обязательные пенсионные взносы работодателей</t>
  </si>
  <si>
    <t>"КГУ "Боровское  учреждение лесного хозяйства "</t>
  </si>
  <si>
    <t>Обязательные пенсионные взносы работодателей</t>
  </si>
  <si>
    <t>116</t>
  </si>
  <si>
    <t>Количество работников</t>
  </si>
  <si>
    <t>Ежемесячный доход работников</t>
  </si>
  <si>
    <t>Размер обязательного пенсионного взноса работодателя</t>
  </si>
  <si>
    <t>Сумма взноса в месяц (гр2*гр3/100)</t>
  </si>
  <si>
    <t>Сумма взноса в год (гр4*12)</t>
  </si>
  <si>
    <t>Форма 03-135</t>
  </si>
  <si>
    <t>За счет средств  местного бюджета</t>
  </si>
  <si>
    <t>Сумма взноса в месяц (гр.2 x гр.3/100)</t>
  </si>
  <si>
    <t>Сумма взноса в год (гр.4 x 12)</t>
  </si>
  <si>
    <t>Руководитель бюджетной программы                                                                       Мусабаев С.М.</t>
  </si>
  <si>
    <t>Руководитель бюджетной программы                                                             Мусабаев С.М.</t>
  </si>
  <si>
    <t>Приложение 20</t>
  </si>
  <si>
    <t xml:space="preserve">Расчет расходов на оплату труда рабочих государственных учреждений
</t>
  </si>
  <si>
    <t>надбавки</t>
  </si>
  <si>
    <t xml:space="preserve">Итого основной заработной платы в месяц
(графа3+ графа27+ графа38)
</t>
  </si>
  <si>
    <t>За совмещение должностей (расширение зоны обслуживания) и выполнение обязанностей временно отсутствующего работника</t>
  </si>
  <si>
    <t>Рабочим, занятым на тяжелых (особо тяжелых) физических работах и работах с вредными (особо вредными) и опасными (особо опасными) условиями труда</t>
  </si>
  <si>
    <t xml:space="preserve">За особые условия труда </t>
  </si>
  <si>
    <t>За работу в праздничные и выходные дни</t>
  </si>
  <si>
    <t>За работу на территориях радиационного риска</t>
  </si>
  <si>
    <t>За работу в зоне экологического бедствия</t>
  </si>
  <si>
    <t>Прочие доплаты, утвержденные Постановлением Правительства Республики Казахстан от 31 декабря 2015 года № 1193</t>
  </si>
  <si>
    <t>Сумма доплат в месяц (графа5+графа7+графа9+графа11+ графа13+ графа15+ графа22+ графа24+ графа26)</t>
  </si>
  <si>
    <t>За работу на автомобилях с прицепами</t>
  </si>
  <si>
    <t>За работу в Вооруженных Силах, других войсках и воинских формированиях, в системе специальных государственных, правоохранительных органов, государственной противопожарной службы</t>
  </si>
  <si>
    <t>За руководство бригадой</t>
  </si>
  <si>
    <t xml:space="preserve">Прочие надбавки, утвержденные Постановлением Правительства Республики
Казахстан от 31 декабря 2015 года № 1193
</t>
  </si>
  <si>
    <t>Сумма надбавок в месяц (графа29+графа31+графа33+графа35+графа37)</t>
  </si>
  <si>
    <t>тт</t>
  </si>
  <si>
    <t>Заместитель руководителя                                                                                                Мусабаев С.М.</t>
  </si>
  <si>
    <t>Заместитель руководителя                                                                                                                  Мусабаев С.М.</t>
  </si>
  <si>
    <t>Расшифровка "ГСМ"</t>
  </si>
  <si>
    <t xml:space="preserve">УТВЕРЖДАЮ: </t>
  </si>
  <si>
    <t xml:space="preserve">Руководитель КГУ "Боровское учреждение лесного хозяйства" </t>
  </si>
  <si>
    <t>Управления  природных ресурсов и регулирования</t>
  </si>
  <si>
    <t>природопользования акимата Костанайской области</t>
  </si>
  <si>
    <t xml:space="preserve">"_______" ________________________________20____ года  </t>
  </si>
  <si>
    <t>Мусабаев С.М.</t>
  </si>
  <si>
    <t>Козачук Н.В.</t>
  </si>
  <si>
    <t>Руководитель лесничества</t>
  </si>
  <si>
    <t>В2-2</t>
  </si>
  <si>
    <t>Мастер леса</t>
  </si>
  <si>
    <t>Лесник</t>
  </si>
  <si>
    <t>В2-1</t>
  </si>
  <si>
    <t>Главный бухгалтер                                                                                                                                  Козачук Н.В.</t>
  </si>
  <si>
    <t>В 2-1</t>
  </si>
  <si>
    <t>В 2-2</t>
  </si>
  <si>
    <t>з пл годов</t>
  </si>
  <si>
    <t>общ з пл</t>
  </si>
  <si>
    <t>10% пф</t>
  </si>
  <si>
    <t>з пл в год</t>
  </si>
  <si>
    <t>/1000</t>
  </si>
  <si>
    <t>Главный бухгалтер                                                                                                                               Козачук Н.В.</t>
  </si>
  <si>
    <t xml:space="preserve">                                                                                                                                                                   Приложение 2                                                                                                                                 Техническая спецификация
Услуги по страхованию (обязательному) гражданско-правовой ответственности автовладельца
</t>
  </si>
  <si>
    <t>№ п/п</t>
  </si>
  <si>
    <t>Марка машины</t>
  </si>
  <si>
    <t>Гос. номер</t>
  </si>
  <si>
    <t>Категория ТС (В,С,Д,Е)</t>
  </si>
  <si>
    <t>Год выпуска</t>
  </si>
  <si>
    <t>Сроки страхование</t>
  </si>
  <si>
    <t>до 7 лет  свыше 7 лет</t>
  </si>
  <si>
    <t>ШЕВРОЛЕ       НИВА</t>
  </si>
  <si>
    <t>В</t>
  </si>
  <si>
    <t>ДОНГ-ФЕНГ</t>
  </si>
  <si>
    <t>458BG10</t>
  </si>
  <si>
    <t>С</t>
  </si>
  <si>
    <t>ГАЗ 3307АЦ</t>
  </si>
  <si>
    <t>144АЕ10</t>
  </si>
  <si>
    <t>ЗИЛ 130</t>
  </si>
  <si>
    <t>132АЕ10</t>
  </si>
  <si>
    <t>ГАЗ 66АЦ30</t>
  </si>
  <si>
    <t>138АЕ10</t>
  </si>
  <si>
    <t>137АЕ10</t>
  </si>
  <si>
    <t>127АЕ10</t>
  </si>
  <si>
    <t>ГАЗ 66АЦ301</t>
  </si>
  <si>
    <t>Р366BN</t>
  </si>
  <si>
    <t>ЗИЛ 130АЦ</t>
  </si>
  <si>
    <t>Р367BN</t>
  </si>
  <si>
    <t>Р368BN</t>
  </si>
  <si>
    <t>SILANT 3.3TD</t>
  </si>
  <si>
    <t>Р640CR</t>
  </si>
  <si>
    <t>свыше 7 лет</t>
  </si>
  <si>
    <t>ВАЗ 21214-107</t>
  </si>
  <si>
    <t>452BG10</t>
  </si>
  <si>
    <t>ВАЗ 212300</t>
  </si>
  <si>
    <t>451BG10</t>
  </si>
  <si>
    <t>ВАЗ 21214</t>
  </si>
  <si>
    <t>167AD10</t>
  </si>
  <si>
    <t>ШЕВРОЛЕ НИВА 212300</t>
  </si>
  <si>
    <t>459BG10</t>
  </si>
  <si>
    <t>ВАЗ 21070</t>
  </si>
  <si>
    <t>455BG10</t>
  </si>
  <si>
    <t>271AX10</t>
  </si>
  <si>
    <t>до 7 лет</t>
  </si>
  <si>
    <t>154AD10</t>
  </si>
  <si>
    <t>ГАЗ 3102 311</t>
  </si>
  <si>
    <t>328ВС10</t>
  </si>
  <si>
    <t>УАЗ 31512</t>
  </si>
  <si>
    <t>463BG10</t>
  </si>
  <si>
    <t>456BG10</t>
  </si>
  <si>
    <t>454BG10</t>
  </si>
  <si>
    <t>453BG10</t>
  </si>
  <si>
    <t>ВАЗ 21214-207</t>
  </si>
  <si>
    <t>P631BV</t>
  </si>
  <si>
    <t>УАЗ 220602</t>
  </si>
  <si>
    <t>465BG10</t>
  </si>
  <si>
    <t>мес з пл</t>
  </si>
  <si>
    <t>д масло</t>
  </si>
  <si>
    <t>д топ</t>
  </si>
  <si>
    <t>бен</t>
  </si>
  <si>
    <t>мес в год</t>
  </si>
  <si>
    <t>итого   литров в год</t>
  </si>
  <si>
    <t>графа 6</t>
  </si>
  <si>
    <t>бенз</t>
  </si>
  <si>
    <t>д  масло</t>
  </si>
  <si>
    <t>литры в год</t>
  </si>
  <si>
    <t>Главный бухгалтер                                                                                                               Козачук Н.В.</t>
  </si>
  <si>
    <t>Главный бухгалтер                                                                                                  Козачук Н.В.</t>
  </si>
  <si>
    <t>Главный бухгалтер                                                                                                   Козачук Н.В.</t>
  </si>
  <si>
    <t>Howo Zz3257m3641</t>
  </si>
  <si>
    <t>Главный бухгалтер                                                                                                        Козачук Н.В.</t>
  </si>
  <si>
    <t>внештат</t>
  </si>
  <si>
    <t>фонд з пл в месяц</t>
  </si>
  <si>
    <t>Главный бухгалтер                                                                                                             Козачук Н.В.</t>
  </si>
  <si>
    <t>Главный бухгалтер                                                                                               Козачук Н.В.</t>
  </si>
  <si>
    <t>Главный бухгалтер                                                                                                Козачук Н.В.</t>
  </si>
  <si>
    <t>СВЕДЕНИЯ ОБ АВТОТРАНСПОРТНОМ СРЕДСТВЕ</t>
  </si>
  <si>
    <t>Марка / модель транспорта</t>
  </si>
  <si>
    <t>№ двигателя</t>
  </si>
  <si>
    <t>№ кузова</t>
  </si>
  <si>
    <t>№ технического паспорта</t>
  </si>
  <si>
    <t>Период тех. осмотра</t>
  </si>
  <si>
    <t xml:space="preserve">Сумма </t>
  </si>
  <si>
    <t>тех. осмотра</t>
  </si>
  <si>
    <t>417800-50210173</t>
  </si>
  <si>
    <t>S09865</t>
  </si>
  <si>
    <t>PN00001195</t>
  </si>
  <si>
    <t>Зил-130АЦ-636</t>
  </si>
  <si>
    <t>Зил-130Н27716184</t>
  </si>
  <si>
    <t>PN00000774</t>
  </si>
  <si>
    <t>Газ-66 АЦ-30 (66)184</t>
  </si>
  <si>
    <t>P368BN</t>
  </si>
  <si>
    <t>6606-1428084</t>
  </si>
  <si>
    <t>PN00000775</t>
  </si>
  <si>
    <t>Газ-66АЦ-301-184а</t>
  </si>
  <si>
    <t>P366BN</t>
  </si>
  <si>
    <t>6606M95574M91</t>
  </si>
  <si>
    <t>XTH006611M0662793</t>
  </si>
  <si>
    <t>PN00000773</t>
  </si>
  <si>
    <t>УАЗ-31512</t>
  </si>
  <si>
    <t>41780B40602150</t>
  </si>
  <si>
    <t>315100400192H</t>
  </si>
  <si>
    <t>PN00000928</t>
  </si>
  <si>
    <t>Шевроле Нива-212300</t>
  </si>
  <si>
    <t>1223-0127962</t>
  </si>
  <si>
    <t>X9L21230060117066</t>
  </si>
  <si>
    <t>PN00000997</t>
  </si>
  <si>
    <t>Шевроле Нива 212300</t>
  </si>
  <si>
    <t>2123-0225745</t>
  </si>
  <si>
    <t>X9L21230080214247</t>
  </si>
  <si>
    <t>PN00001151</t>
  </si>
  <si>
    <t>УАЗ-220602</t>
  </si>
  <si>
    <t>40210L60018238</t>
  </si>
  <si>
    <t>PN00001095</t>
  </si>
  <si>
    <t>21214- 8639916</t>
  </si>
  <si>
    <t>XTA21214071866351</t>
  </si>
  <si>
    <t>ВАЗ-21214-107</t>
  </si>
  <si>
    <t>21214-8651477</t>
  </si>
  <si>
    <t>XTA21214071859035</t>
  </si>
  <si>
    <t>PN00001130</t>
  </si>
  <si>
    <t>ВАЗ-21070</t>
  </si>
  <si>
    <t>2104-8869846</t>
  </si>
  <si>
    <t>XTA21070072575097</t>
  </si>
  <si>
    <t>PN00001150</t>
  </si>
  <si>
    <t>Dond Fend –Eg1092fi</t>
  </si>
  <si>
    <t>EQ6100172011899</t>
  </si>
  <si>
    <t>WAC2XD070020042</t>
  </si>
  <si>
    <t>PN00001137</t>
  </si>
  <si>
    <t>Шевроле 212300</t>
  </si>
  <si>
    <t>016 АА/10</t>
  </si>
  <si>
    <t>2123-0233959</t>
  </si>
  <si>
    <t>X9L21230080222396</t>
  </si>
  <si>
    <t>PN00001173</t>
  </si>
  <si>
    <t>2123- 0204970</t>
  </si>
  <si>
    <t>X9L21230070193505</t>
  </si>
  <si>
    <t>PN00001128</t>
  </si>
  <si>
    <t>ВАЗ -21214</t>
  </si>
  <si>
    <t>21214-9352013</t>
  </si>
  <si>
    <t>XTA212140A1969124</t>
  </si>
  <si>
    <t>PN00001231</t>
  </si>
  <si>
    <t>Silant 3.3Тd</t>
  </si>
  <si>
    <t>P640CR</t>
  </si>
  <si>
    <t>DD75390V263789V</t>
  </si>
  <si>
    <t>Z9N286842C0000168</t>
  </si>
  <si>
    <t>PN00001318</t>
  </si>
  <si>
    <t>Газ-3307АЦ</t>
  </si>
  <si>
    <t>5311-245818-91</t>
  </si>
  <si>
    <t>ХТН330700М1468302</t>
  </si>
  <si>
    <t>PN00001450</t>
  </si>
  <si>
    <t xml:space="preserve">Зил-130 </t>
  </si>
  <si>
    <t>132 АЕ10</t>
  </si>
  <si>
    <t>1081-1</t>
  </si>
  <si>
    <t>PN00001449</t>
  </si>
  <si>
    <t>Газ-66АЦ30</t>
  </si>
  <si>
    <t>138 АЕ10</t>
  </si>
  <si>
    <t>511-16290-94</t>
  </si>
  <si>
    <t>ХТН006611М0660139</t>
  </si>
  <si>
    <t>PN00001453</t>
  </si>
  <si>
    <t>137 АЕ10</t>
  </si>
  <si>
    <t>6606М76244М91</t>
  </si>
  <si>
    <t>ХТН006611М0660212</t>
  </si>
  <si>
    <t>PN00001451</t>
  </si>
  <si>
    <t>ВАЗ-21214</t>
  </si>
  <si>
    <t>21214-9995575</t>
  </si>
  <si>
    <t>XTA21214002126679</t>
  </si>
  <si>
    <t>21214-9971558</t>
  </si>
  <si>
    <t>XTA21214002113101</t>
  </si>
  <si>
    <t>PN00001409</t>
  </si>
  <si>
    <t>Руководитель бюджетной программы                                                    Мусабаев С.М.</t>
  </si>
  <si>
    <t xml:space="preserve">КГУ "Боровское учреждение лесного хозяйства"  </t>
  </si>
  <si>
    <t xml:space="preserve">Итого основной заработной платы в месяц с повыш
</t>
  </si>
  <si>
    <t xml:space="preserve">За совмещение должностей (расширение зоны обслуживания) и выполнение обязанностей временно отсутствующего работника  </t>
  </si>
  <si>
    <t xml:space="preserve">Сумма доплат в месяц </t>
  </si>
  <si>
    <t xml:space="preserve">Сумма надбавок в месяц 
</t>
  </si>
  <si>
    <t>тыс тенге</t>
  </si>
  <si>
    <t>245 AI10</t>
  </si>
  <si>
    <t>LZZ5ELMD07W156603</t>
  </si>
  <si>
    <t>VL00180948</t>
  </si>
  <si>
    <t>Главный бухгалтер                                                                                                                        Козачук Н.В.</t>
  </si>
  <si>
    <t>Приложение 1</t>
  </si>
  <si>
    <t>к правилам составления и предоставления бюджетной заявки</t>
  </si>
  <si>
    <t>ГУ "Управление природных ресурсов и регулирования природопользования акимата Костанайской области"</t>
  </si>
  <si>
    <t>Администратор бюджетной программы</t>
  </si>
  <si>
    <t>Комунальное государственное учреждение "Боровское учреждение лесного хозяйства"</t>
  </si>
  <si>
    <t>005 программа</t>
  </si>
  <si>
    <t>______________________________</t>
  </si>
  <si>
    <t>подпись ответственного секретаря центрального исполнительного органа/</t>
  </si>
  <si>
    <t>руководителя государственного учреждения</t>
  </si>
  <si>
    <t>Гл.бух.  Козачук Н.В._______________________</t>
  </si>
  <si>
    <t>(данные ответственного исполнителя)</t>
  </si>
  <si>
    <t>фонд з пл в год</t>
  </si>
  <si>
    <t>должно быть одиноково с графой 5</t>
  </si>
  <si>
    <t>Главный бухгалтер                                                                                        Козачук Н.В.</t>
  </si>
  <si>
    <t>Заместитель руководителя                                                                               Мусабаев С.М.</t>
  </si>
  <si>
    <t>Главный бухгалтер                                                                                         Козачук Н.В.</t>
  </si>
  <si>
    <t>Заместитель руководителя                                                                             Мусабаев С.М.</t>
  </si>
  <si>
    <t xml:space="preserve"> сдельщики</t>
  </si>
  <si>
    <t>приложить новые ценовые 3шт + карты на патрулирование</t>
  </si>
  <si>
    <t>по ртк бенз</t>
  </si>
  <si>
    <t>по ртк диз топ</t>
  </si>
  <si>
    <t>по ртк диз масло</t>
  </si>
  <si>
    <t>станция бенз</t>
  </si>
  <si>
    <t>патрулиров бенз по картам</t>
  </si>
  <si>
    <t>литры</t>
  </si>
  <si>
    <t>Газ -66 (7мес)</t>
  </si>
  <si>
    <t>пожарные машины</t>
  </si>
  <si>
    <t>тракторы</t>
  </si>
  <si>
    <t>Dond Fend пожарная машина (7мес)</t>
  </si>
  <si>
    <t>Зил-130 (7мес)</t>
  </si>
  <si>
    <t>Пожарная машина Силант (ДТ)</t>
  </si>
  <si>
    <t>по картам патрулирование</t>
  </si>
  <si>
    <t xml:space="preserve">трактор УТО-12041 (Общий - ДТ(летнее))                                                                                                                                                                                                                            </t>
  </si>
  <si>
    <t>чел.</t>
  </si>
  <si>
    <t>чел</t>
  </si>
  <si>
    <t>ценовое</t>
  </si>
  <si>
    <t xml:space="preserve">Приложение  №1 </t>
  </si>
  <si>
    <t>Содержание</t>
  </si>
  <si>
    <t xml:space="preserve">Кол-во </t>
  </si>
  <si>
    <t>Кол-во ТБО по норме м3</t>
  </si>
  <si>
    <t>Всего годовая норма, м3</t>
  </si>
  <si>
    <t>работники</t>
  </si>
  <si>
    <t>Техника</t>
  </si>
  <si>
    <t>Договор на сумму: ТБО</t>
  </si>
  <si>
    <t>Эмиссия</t>
  </si>
  <si>
    <t>Страховая премия</t>
  </si>
  <si>
    <t>016АА10</t>
  </si>
  <si>
    <t>HOWO ZZ3257M3641</t>
  </si>
  <si>
    <t>245AI10</t>
  </si>
  <si>
    <t>Руководитель бюджетной программы                                                              Мусабаев С.М.</t>
  </si>
  <si>
    <t>Легковые автомобили до 7 лет (В)</t>
  </si>
  <si>
    <t>Легковые автомобили свыше 7 лет (В)</t>
  </si>
  <si>
    <t>Грузовые (до 7 лет) (С)</t>
  </si>
  <si>
    <t>Грузовые (свыше 7 лет) (С)</t>
  </si>
  <si>
    <t>1,57куб,м./сотрудника</t>
  </si>
  <si>
    <t>пож машины бен</t>
  </si>
  <si>
    <t>дтоп</t>
  </si>
  <si>
    <t>дмасло</t>
  </si>
  <si>
    <t>резерв бензин</t>
  </si>
  <si>
    <t>резерв диз топ</t>
  </si>
  <si>
    <t>цена</t>
  </si>
  <si>
    <t>пож машины диз топ</t>
  </si>
  <si>
    <t xml:space="preserve">Заместитель руководителя                                                                                                         Мусабаев С.М.     </t>
  </si>
  <si>
    <t>не надо их нет</t>
  </si>
  <si>
    <t>Жолдыбаев К.Ж.</t>
  </si>
  <si>
    <t>_______________________________________Жолдыбаев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</si>
  <si>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</si>
  <si>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</si>
  <si>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</si>
  <si>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</si>
  <si>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</si>
  <si>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</si>
  <si>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</si>
  <si>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</si>
  <si>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</si>
  <si>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</si>
  <si>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</si>
  <si>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</si>
  <si>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</si>
  <si>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Руководитель  государственного учреждения                                    Жолдыбаев К.Ж.</t>
  </si>
  <si>
    <t>План</t>
  </si>
  <si>
    <t>Водит  автомобиля  12 мес 3 чел</t>
  </si>
  <si>
    <t>радиоператор 12мес 3 чел</t>
  </si>
  <si>
    <t>Слесарь 12мес 3чел</t>
  </si>
  <si>
    <t>Стим надбавка 40%</t>
  </si>
  <si>
    <t>В2-4</t>
  </si>
  <si>
    <t>А3-3</t>
  </si>
  <si>
    <t>Стим надбавки 40%</t>
  </si>
  <si>
    <t>Ваз 21214  (Общий - АИ-92) 154 AD</t>
  </si>
  <si>
    <t>Масло М8в</t>
  </si>
  <si>
    <t>Тосол</t>
  </si>
  <si>
    <t>Литол</t>
  </si>
  <si>
    <t xml:space="preserve">д топ </t>
  </si>
  <si>
    <t>Прочие надбавки, утвержденные Постановлением Правительства РК от 31 декабря 2015 года №1193 20% от БДО</t>
  </si>
  <si>
    <t>За классную квалификацию 35% от БДО</t>
  </si>
  <si>
    <t>ЛПС</t>
  </si>
  <si>
    <t>Тех персонал</t>
  </si>
  <si>
    <t>сезон</t>
  </si>
  <si>
    <t>Истопник 8 мес  5чел</t>
  </si>
  <si>
    <t>сдельщики</t>
  </si>
  <si>
    <t xml:space="preserve">1 разряд </t>
  </si>
  <si>
    <t xml:space="preserve">2 разряд </t>
  </si>
  <si>
    <t>3 разряд</t>
  </si>
  <si>
    <t xml:space="preserve">4 разряд </t>
  </si>
  <si>
    <t xml:space="preserve">5 разряд </t>
  </si>
  <si>
    <t xml:space="preserve">6 разряд </t>
  </si>
  <si>
    <t>Водители пож автомаш 8 мес 7чел</t>
  </si>
  <si>
    <t>Руководитель бюджетной программы</t>
  </si>
  <si>
    <t>Автобусы до 16 пассажирских мест</t>
  </si>
  <si>
    <t>Траллейбусы, трамваи</t>
  </si>
  <si>
    <t>Мототраспорт</t>
  </si>
  <si>
    <t>Прицепы, полуприцепы</t>
  </si>
  <si>
    <t>по отчету сети, штаты, континенты</t>
  </si>
  <si>
    <t xml:space="preserve">цена за услугу </t>
  </si>
  <si>
    <t>12%ндс</t>
  </si>
  <si>
    <t>Техническое обслуживание системы АПС 12 мес</t>
  </si>
  <si>
    <t>уголь</t>
  </si>
  <si>
    <t>тонна</t>
  </si>
  <si>
    <t>Итого основной заработной платы с 1,71 в год графа39 х  12</t>
  </si>
  <si>
    <t xml:space="preserve">Сумма должностных окладов в месяц с 1,71
</t>
  </si>
  <si>
    <t>Итого основной заработной платы в год с 1,71</t>
  </si>
  <si>
    <t>Сумма должностного оклада с учетом повышения 1,71</t>
  </si>
  <si>
    <t>Сумма должностных окладов в месяц  с 1,71(базовый должностной оклад х коэффициент х графа2)/ 1000</t>
  </si>
  <si>
    <t>Главный бухгалтер                                                                                              Козачук Н.В.</t>
  </si>
  <si>
    <t>КГУ «Боровское учреждение лесного хозяйства» на 2024 год</t>
  </si>
  <si>
    <t>24.07.24-23.07.25</t>
  </si>
  <si>
    <t>18.03.24-17.03.25</t>
  </si>
  <si>
    <t>25.04.24-24.04.25</t>
  </si>
  <si>
    <t>08.05.24-07.05.25</t>
  </si>
  <si>
    <t>16.05.24-15.05.25</t>
  </si>
  <si>
    <t>09.07.24-08.07.25</t>
  </si>
  <si>
    <t>20.08.24-19.08.25</t>
  </si>
  <si>
    <t>01.10.24-30.09.25</t>
  </si>
  <si>
    <t>08.10.24-07.10.25</t>
  </si>
  <si>
    <t>24.10.24-23.10.25</t>
  </si>
  <si>
    <t>01.11.24-31.10.25</t>
  </si>
  <si>
    <t>17.11.24-16.11.25</t>
  </si>
  <si>
    <t>01.03.24-28.02.25</t>
  </si>
  <si>
    <t>расшифровка</t>
  </si>
  <si>
    <t>мрп 24г</t>
  </si>
  <si>
    <t>Водители пож автомаш 12мес 4чел</t>
  </si>
  <si>
    <t>Трактористы 12мес 4чел</t>
  </si>
  <si>
    <t>Сторож  12мес 4чел</t>
  </si>
  <si>
    <t>Уборщ.служ.помещ. 12 мес 1 чел</t>
  </si>
  <si>
    <t>2024</t>
  </si>
  <si>
    <t xml:space="preserve">ШТАТНОЕ РАСПИСАНИЕ НА 2024 год </t>
  </si>
  <si>
    <t xml:space="preserve">Трактор LOVОL 1304 (Общий - ДТ(летнее))   </t>
  </si>
  <si>
    <t xml:space="preserve">Трактор Белорус -1222,3 (Общий - ДТ(летнее))                                                                                                                                                                                                                           </t>
  </si>
  <si>
    <t>В2-3</t>
  </si>
  <si>
    <t>Сумма должностных окладов в месяц с учеетом повышения
(гр.2 x базовый долж. оклад x коэфф. +  ...  + гр.20 x базовый долж. оклад x коэфф.)*1,71/1000</t>
  </si>
  <si>
    <t>Трактористы 8мес 7чел</t>
  </si>
  <si>
    <t>наблюдатель на пожарно наблюдательной вышке 8 мес 8 чел</t>
  </si>
  <si>
    <t>радиоператор 8 мес 4 чел</t>
  </si>
  <si>
    <t>Трактористы 12мес 2 чел</t>
  </si>
  <si>
    <t>4,5%инфляция</t>
  </si>
  <si>
    <t>Услуги по захоронению ТБО 201,816</t>
  </si>
  <si>
    <t>средне годовое кол-во человек  по отчету сети, штаты, континенты</t>
  </si>
  <si>
    <t>инф</t>
  </si>
  <si>
    <t>зап части</t>
  </si>
  <si>
    <t>Расшифровка "Запасные части"</t>
  </si>
  <si>
    <t xml:space="preserve">по возможно зап части проводить как услугу </t>
  </si>
  <si>
    <t>в платные з\ч нельзя по классификатору</t>
  </si>
  <si>
    <t>дефектная ведомость на каждые машины отдельно Газ, Уаз, Ваз, МТЗ ЗИЛ</t>
  </si>
  <si>
    <t>добавить в БЗ  дефектную ведомость на з/части и заявку на эти же з/части</t>
  </si>
  <si>
    <t>возле каждой з/части пометить на какую машину будут ставить</t>
  </si>
  <si>
    <t>щт</t>
  </si>
  <si>
    <t>Руководитель государственного учреждения                                                Жолдыбаев К.Ж.</t>
  </si>
  <si>
    <t>Руководитель бюджетной программы                                                            Мусабаев С.М.</t>
  </si>
  <si>
    <t>Лесной пожарный 12мес 16 чел</t>
  </si>
  <si>
    <t>Базовая норма л/100 км  л/ч</t>
  </si>
  <si>
    <t>литры на эту технику/12мес/базовую норму (п4) л/ч*100/по необход на кол-во машин</t>
  </si>
  <si>
    <t>скважина</t>
  </si>
  <si>
    <t>Внедрение ГИС ситемы в лесное хозяйство 30чел  12 мес</t>
  </si>
  <si>
    <t>д топ пожароопас 6000л</t>
  </si>
  <si>
    <t xml:space="preserve">Сумма должностных окладов в месяц
</t>
  </si>
  <si>
    <t>Внештатные рабочие в количестве 59,97 единиц</t>
  </si>
  <si>
    <t>с фондом оплаты труда 142478256(сто сорок два миллиона</t>
  </si>
  <si>
    <t xml:space="preserve">четыреста семдесят восемь тысяч двести пятдесят шесть ) тенге  </t>
  </si>
  <si>
    <t xml:space="preserve">Повышение за работу в сельской местности </t>
  </si>
  <si>
    <t>Итого основной заработной платы в год 
(гр.32 x 12)</t>
  </si>
  <si>
    <t>Итого основной заработной платы в месяц
(гр.25 + гр.28 + гр.31)</t>
  </si>
  <si>
    <t xml:space="preserve">Сумма должностного оклада в месяц +25% 
(гр.23 + гр.26) </t>
  </si>
  <si>
    <t>01.04.24-31.03.25</t>
  </si>
  <si>
    <t xml:space="preserve">JAC T6 2023 MXC1PAB80PK025288     </t>
  </si>
  <si>
    <t>кол-во а/м по 123 страховка должно сходится со 169 тех осмотр</t>
  </si>
  <si>
    <t>26.05.24-25.05.25</t>
  </si>
  <si>
    <t xml:space="preserve">Итого основной заработной платы в год
</t>
  </si>
  <si>
    <t>страхование на 12 мес</t>
  </si>
  <si>
    <t>более 7 лет</t>
  </si>
  <si>
    <t>01.04,24-31.03.25</t>
  </si>
  <si>
    <t>2024-2025</t>
  </si>
  <si>
    <t>775AQ10</t>
  </si>
  <si>
    <t>12мес 1 чел</t>
  </si>
  <si>
    <t xml:space="preserve"> 12 мес</t>
  </si>
  <si>
    <t xml:space="preserve">  12 мес 3 чел</t>
  </si>
  <si>
    <t xml:space="preserve">  12мес 4чел</t>
  </si>
  <si>
    <t xml:space="preserve"> 12мес 4чел</t>
  </si>
  <si>
    <t xml:space="preserve"> 12мес 16 чел</t>
  </si>
  <si>
    <t xml:space="preserve"> 12мес 3 чел</t>
  </si>
  <si>
    <t xml:space="preserve"> 12мес 3чел</t>
  </si>
  <si>
    <t xml:space="preserve">Трактористы </t>
  </si>
  <si>
    <t xml:space="preserve">Лесной пожарный </t>
  </si>
  <si>
    <t>радиоператор</t>
  </si>
  <si>
    <t xml:space="preserve">Слесарь </t>
  </si>
  <si>
    <t>Истопник</t>
  </si>
  <si>
    <t xml:space="preserve">Сторож  </t>
  </si>
  <si>
    <t xml:space="preserve">наблюдатель на пожарно наблюдательной вышке </t>
  </si>
  <si>
    <t>8мес 8чел</t>
  </si>
  <si>
    <t xml:space="preserve"> 8 мес  15 чел</t>
  </si>
  <si>
    <t>Внештатные рабочие в количестве 65,7 единиц</t>
  </si>
  <si>
    <t xml:space="preserve">Итого основной заработной платы в месяц </t>
  </si>
  <si>
    <t>мрп на 2024г  3692</t>
  </si>
  <si>
    <t>Главный бухгалтер                                                                                           Козачук Н.В.</t>
  </si>
  <si>
    <t>Лесной пожарный</t>
  </si>
  <si>
    <t xml:space="preserve"> 8 мес 4,05 чел</t>
  </si>
  <si>
    <t>8 мес 7,95 чел</t>
  </si>
  <si>
    <t xml:space="preserve"> 8 мес  4,95чел</t>
  </si>
  <si>
    <t>итого тыс тенге</t>
  </si>
  <si>
    <t>Зарядка огнетушителя ОП-3  1 шт*4500</t>
  </si>
  <si>
    <t>Зарядка огнетушителя ОП-5   2 шт*6500</t>
  </si>
  <si>
    <t>ВАЗ 2123(Общий - АИ-92) 451 BG10</t>
  </si>
  <si>
    <t>пож маш</t>
  </si>
  <si>
    <t>трак дт</t>
  </si>
  <si>
    <t>трат дм</t>
  </si>
  <si>
    <t>расход в тенге</t>
  </si>
  <si>
    <t xml:space="preserve">Приложение </t>
  </si>
  <si>
    <t>Форма 01-158</t>
  </si>
  <si>
    <t>Оплата работ и услуг в сфере информатизации</t>
  </si>
  <si>
    <t>КГУ "Боровское учреждение лесного хозяйства" Управления природных ресурсов и регулирования природопользования акимата Костанайской области</t>
  </si>
  <si>
    <t>Оплата услуг на имиджевые мероприятия</t>
  </si>
  <si>
    <t>158</t>
  </si>
  <si>
    <t>Стоимость, тенге</t>
  </si>
  <si>
    <t>Сумма тыс.тг. (гр.2 x гр.3)</t>
  </si>
  <si>
    <t>Руководитель аппарата центрального исполнительного органа/ руководитель государственного учреждения</t>
  </si>
  <si>
    <t>Главный бухгалтер/ начальник финансово - экономического отдела</t>
  </si>
  <si>
    <t>Уборщица служебных помещений</t>
  </si>
  <si>
    <t xml:space="preserve">Водитель  автомобиля  </t>
  </si>
  <si>
    <t xml:space="preserve">Водители пожарной автомашины </t>
  </si>
  <si>
    <t>LADA 21214 21214</t>
  </si>
  <si>
    <t>Командированные</t>
  </si>
  <si>
    <t>Пункт назначения</t>
  </si>
  <si>
    <t>Количество   человек</t>
  </si>
  <si>
    <t>Количество дней</t>
  </si>
  <si>
    <t>Костанай</t>
  </si>
  <si>
    <t>Зам. руководителя</t>
  </si>
  <si>
    <t>Директор  государственного учреждения                                                           Жолдыбаев К.Ж.</t>
  </si>
  <si>
    <t>Экономист                                                                                                                   Попова Н.Ю.</t>
  </si>
  <si>
    <t>для ознакомления и работы совместный приказ Министерства по чрезвычайным ситуациям РК и Министерства природных ресурсов РК «Об утверждении Правил организации и прохождения обучения работников государственной лесной охраны, лесной пожарной станции и руководители природоохранных и лесных учреждений»</t>
  </si>
  <si>
    <t>Руководитель КГУ</t>
  </si>
  <si>
    <t>Гл. инженер ОЗЛ</t>
  </si>
  <si>
    <t>январь- март</t>
  </si>
  <si>
    <t>мрп</t>
  </si>
  <si>
    <t>Норма расходов по найму жилья 3692</t>
  </si>
  <si>
    <t>Начальник ЛПС 1типа</t>
  </si>
  <si>
    <t>Начальник ЛПС 2типа</t>
  </si>
  <si>
    <t>Зам руководителя лесничества</t>
  </si>
  <si>
    <t>Охотовед</t>
  </si>
  <si>
    <t>Водитель пожарной машины</t>
  </si>
  <si>
    <t>973AQ10</t>
  </si>
  <si>
    <t>АЦ3,0-40  (33088)</t>
  </si>
  <si>
    <t>мрп*2*кол суток</t>
  </si>
  <si>
    <t>суточные расчитываются</t>
  </si>
  <si>
    <t>Срок командировок</t>
  </si>
  <si>
    <t>Возмещение суточных расходов 3692мрп2024г*2*кол дней</t>
  </si>
  <si>
    <t>норма расхода найма жилья 5мрп  зам  руководителя 4 мрп  все остальные</t>
  </si>
  <si>
    <t>2мпр</t>
  </si>
  <si>
    <r>
      <t>Расшифровка к плану командировок к специфике 161</t>
    </r>
    <r>
      <rPr>
        <b/>
        <sz val="14"/>
        <color theme="1"/>
        <rFont val="Calibri"/>
        <family val="2"/>
        <charset val="204"/>
        <scheme val="minor"/>
      </rPr>
      <t xml:space="preserve"> " Командировки и служебные разъезды внутри страны"</t>
    </r>
    <r>
      <rPr>
        <sz val="14"/>
        <color theme="1"/>
        <rFont val="Calibri"/>
        <family val="2"/>
        <charset val="204"/>
        <scheme val="minor"/>
      </rPr>
      <t xml:space="preserve"> на 2024 год</t>
    </r>
  </si>
  <si>
    <t>зпл год-13,1666%*6%</t>
  </si>
  <si>
    <t>(1,9*3,98*1,1*1,2*1,95*0,8*1*3692)</t>
  </si>
  <si>
    <t>(1,9*3,98*1*1,2*1,95*0,8*1*3692)</t>
  </si>
  <si>
    <t>1,9*2,09*1,1*1,2*1,95*0,8*1*3692</t>
  </si>
  <si>
    <t xml:space="preserve">"В" до 7 лет </t>
  </si>
  <si>
    <t>"В" сыше 7 лет</t>
  </si>
  <si>
    <t>1,9*2,09*1*1,2*1,95*0,8*1*3692</t>
  </si>
  <si>
    <t xml:space="preserve">"С" до 7 лет </t>
  </si>
  <si>
    <t>"С" сыше 7 лет</t>
  </si>
  <si>
    <t xml:space="preserve">итого по сп 159 </t>
  </si>
  <si>
    <t xml:space="preserve">Заместитель руководителя                                                                                Мусабаев С.М.       </t>
  </si>
  <si>
    <t xml:space="preserve">Главный бухгалтер                                                                                               Козачук Н.В.    </t>
  </si>
  <si>
    <t xml:space="preserve">Услуги по размещению объявлений, информационных материалов в печатных изданиях 956 см2 </t>
  </si>
  <si>
    <t>ГАЗ 322173</t>
  </si>
  <si>
    <t>784AJ 10</t>
  </si>
  <si>
    <t>Z76322173RS000382</t>
  </si>
  <si>
    <t>PQ00024566</t>
  </si>
  <si>
    <t>689AJ 10</t>
  </si>
  <si>
    <t>Z76322173RS000381</t>
  </si>
  <si>
    <t>PQ00024565</t>
  </si>
  <si>
    <t>689AJ10</t>
  </si>
  <si>
    <t>784AJ10</t>
  </si>
  <si>
    <t>01.01.24-31.12.24</t>
  </si>
  <si>
    <t>Газ 322173 (Общий АИ-92) 789AJ10. 689AJ10</t>
  </si>
  <si>
    <t>672AJ10</t>
  </si>
  <si>
    <t>PQ00024567</t>
  </si>
  <si>
    <t>Расшифровка "Приобретение, пошив и ремонт предметов вещевого имущества"</t>
  </si>
  <si>
    <t>2023</t>
  </si>
  <si>
    <r>
      <t xml:space="preserve">Вид товаров  </t>
    </r>
    <r>
      <rPr>
        <sz val="12"/>
        <rFont val="Calibri Light"/>
        <family val="1"/>
        <charset val="204"/>
        <scheme val="major"/>
      </rPr>
      <t xml:space="preserve">      </t>
    </r>
    <r>
      <rPr>
        <i/>
        <sz val="12"/>
        <rFont val="Calibri Light"/>
        <family val="1"/>
        <charset val="204"/>
        <scheme val="major"/>
      </rPr>
      <t xml:space="preserve">                                    </t>
    </r>
  </si>
  <si>
    <t xml:space="preserve">Средства за счет реализации товаров и продукции от переработки древесины,полученной при проведении рубок  </t>
  </si>
  <si>
    <t xml:space="preserve"> главного пользования, рубок промеж.пользования и проч.руб.в т.ч.для обеспеч.насел.топливом,а также         </t>
  </si>
  <si>
    <t xml:space="preserve"> продукции  побочных лесных пользований и оказание услуг по переработке древесины     </t>
  </si>
  <si>
    <t>Приобретение, пошив и ремонт предметов вещевого имущества и другого форменного и специального обмундирования</t>
  </si>
  <si>
    <t>143</t>
  </si>
  <si>
    <t>Руководитель бюджетной программы                                                           Мусабаев С.М.</t>
  </si>
  <si>
    <t>01-143</t>
  </si>
  <si>
    <t>015 подпрограмма</t>
  </si>
  <si>
    <t xml:space="preserve">Бюджетная заявка </t>
  </si>
  <si>
    <t>на 2025-2027гг.</t>
  </si>
  <si>
    <t>с фондом оплаты труда 108056056 (сто восемь миллионов</t>
  </si>
  <si>
    <t xml:space="preserve">пятдесят шесть тысяч пятдесят шесть) тенге  </t>
  </si>
  <si>
    <t xml:space="preserve">ШТАТНОЕ РАСПИСАНИЕ НА на  2025 год </t>
  </si>
  <si>
    <t>Приложение 33</t>
  </si>
  <si>
    <t>Форма 01-142</t>
  </si>
  <si>
    <t xml:space="preserve">расшифровка расходов </t>
  </si>
  <si>
    <t xml:space="preserve">на медикаменты и прочие средства медицинского назначения  </t>
  </si>
  <si>
    <t>ГУ "Управление природных ресурсов и регулирования природопользования области"</t>
  </si>
  <si>
    <t xml:space="preserve">Приобретение лекарственных средств и прочих изделий медицинского назначения  </t>
  </si>
  <si>
    <t>142</t>
  </si>
  <si>
    <t xml:space="preserve">№ п.п </t>
  </si>
  <si>
    <t xml:space="preserve">Наименование получателей  </t>
  </si>
  <si>
    <t xml:space="preserve">Среднее количество получателей в день (единиц)  </t>
  </si>
  <si>
    <t xml:space="preserve">Дни функционирования государственных учреждений в год (дни)  </t>
  </si>
  <si>
    <t xml:space="preserve">Норма отпуска медикаментов на 1 единицу в день  (тенге)  </t>
  </si>
  <si>
    <t>Сумма затрат (тысяч тенге)  (графа3хграфа4хграфа5)/1000</t>
  </si>
  <si>
    <t xml:space="preserve">Аптечка автомобильная  </t>
  </si>
  <si>
    <t xml:space="preserve">Итого </t>
  </si>
  <si>
    <t>Руководитель государственного учреждения                                                   Жолдыбаев К.Ж.</t>
  </si>
  <si>
    <t>2025</t>
  </si>
  <si>
    <t>38</t>
  </si>
  <si>
    <t>За работу в  сверхурочное время</t>
  </si>
  <si>
    <t>но если в штате есть слесарь услугой проводить нельзя</t>
  </si>
  <si>
    <t>Расчет составлен на  2025 год</t>
  </si>
  <si>
    <t>РАСЧЕТ ПО ТБО на 2025г</t>
  </si>
  <si>
    <t>проверка</t>
  </si>
  <si>
    <t xml:space="preserve"> Содержание, техническое обслуживание средств вычислительной техники и других основных средств 10 картриджей  *12 мес*1 заправка в месяц по 1567,5</t>
  </si>
  <si>
    <t>Механик                                                                                                                                Шепель А.В.</t>
  </si>
  <si>
    <t xml:space="preserve">УАЗ -31512 </t>
  </si>
  <si>
    <t>ВАЗ-21214-207</t>
  </si>
  <si>
    <t xml:space="preserve">ВАЗ- 212300 </t>
  </si>
  <si>
    <t>02.04.25-01.04.26гг.</t>
  </si>
  <si>
    <t>01.04.25- 31.03.26гг</t>
  </si>
  <si>
    <t>20.11.25-19.11.26гг.</t>
  </si>
  <si>
    <t>18.11.25-17.11.26гг.</t>
  </si>
  <si>
    <t>30.03.25-29.03.26гг.</t>
  </si>
  <si>
    <t>30.03.25-29.03.26гг</t>
  </si>
  <si>
    <t>08.08.25-07.08.26гг.</t>
  </si>
  <si>
    <t>27.11.25-26.11.26гг.</t>
  </si>
  <si>
    <t>20.04.25-19.04.26гг.</t>
  </si>
  <si>
    <t>19.10.25-18.10.26гг.</t>
  </si>
  <si>
    <t>25.05.25-24.05.26гг.</t>
  </si>
  <si>
    <t>01.10.25-30.09.26гг</t>
  </si>
  <si>
    <t>01.07.25-30.06.26гг</t>
  </si>
  <si>
    <t>18.05.25-17.05.26гг.</t>
  </si>
  <si>
    <t>2025-2026гг.</t>
  </si>
  <si>
    <t>к ценовым +4,5%</t>
  </si>
  <si>
    <t>расшифровка сп 158</t>
  </si>
  <si>
    <t>Техническое обслуживание системы видеонаблюдения 12 мес 4 камеры</t>
  </si>
  <si>
    <t>обновление программного продукта (ПП) «Парус-КАЗ.Бюджет» (Бюджетное финансирование) для работы с данными портала электронных государственных закупок (ЭГЗ), в том числе добавление регистра для работы с получаемыми учетными данными учреждения с портала ЭГЗ; 12 месяцев</t>
  </si>
  <si>
    <t>Электрик</t>
  </si>
  <si>
    <t>01,04,205-31,03,2026</t>
  </si>
  <si>
    <t>01,04,2025-31,03,2026</t>
  </si>
  <si>
    <t>услуги шиномонтаж</t>
  </si>
  <si>
    <t>Приложение 51</t>
  </si>
  <si>
    <t>Форма 01-161</t>
  </si>
  <si>
    <t>Расчет расходов на служебные командировки внутри страны</t>
  </si>
  <si>
    <t>Командировки и служебные разъезды внутри страны</t>
  </si>
  <si>
    <t>161</t>
  </si>
  <si>
    <t>Норма возмещения суточных расходов на 1 чел. (2 х МРП) (тенге)</t>
  </si>
  <si>
    <t>Норма расходов по найму жилого помещения в сутки на 1 чел. (тенге)</t>
  </si>
  <si>
    <t>Среднегодовое количество человеко/дней для расчета суточных расходов (чел/дн)</t>
  </si>
  <si>
    <t>Среднегодовое количество человеко/дней для расчета расхода по найму жилого помещения (чел/дн)</t>
  </si>
  <si>
    <t>Среднегодовое количество командируемых человек (чел)</t>
  </si>
  <si>
    <t>Средняя стоимость одного проезда в оба конца (тенге)</t>
  </si>
  <si>
    <t>Сумма расходов (тыс.тенге) (гр.1 х гр.3+гр.2 х гр.4+гр.5 х гр.6)/1000</t>
  </si>
  <si>
    <t>суточные гло кокшетау</t>
  </si>
  <si>
    <t>суточные инженера глбух кост</t>
  </si>
  <si>
    <t>прож инженера кост</t>
  </si>
  <si>
    <t xml:space="preserve">кокшетау проживание все остальные </t>
  </si>
  <si>
    <t>кокшетау проживание рук зам рук</t>
  </si>
  <si>
    <t>лесники суточные сем</t>
  </si>
  <si>
    <t>лесники проживание сем</t>
  </si>
  <si>
    <t>Командировки и служебные разъезды внутри страны технического персонала</t>
  </si>
  <si>
    <t>136</t>
  </si>
  <si>
    <t>суточные инжен гл бух</t>
  </si>
  <si>
    <t>проживание инж гл бух</t>
  </si>
  <si>
    <t>сут водит сем</t>
  </si>
  <si>
    <t>прожив водит сем</t>
  </si>
  <si>
    <t xml:space="preserve">Руководитель государственного учреждения                                                   </t>
  </si>
  <si>
    <t xml:space="preserve">Главный бухгалтер                                                                                                </t>
  </si>
  <si>
    <t>снегоход</t>
  </si>
  <si>
    <t>списанна 2024</t>
  </si>
  <si>
    <t>ВИЛКА МЕРНАЯ ТЕСТОЛИТОВАЯ 600мм</t>
  </si>
  <si>
    <t>ВИЛКА МЕРНАЯ ТЕСТОЛИТОВАЯ 1000мм</t>
  </si>
  <si>
    <t>Хлопушка пожарная резиновая с черенком</t>
  </si>
  <si>
    <t>УАЗ-31513</t>
  </si>
  <si>
    <t>465 ВG</t>
  </si>
  <si>
    <t>01,04,25-31,03,26гг</t>
  </si>
  <si>
    <t>авт</t>
  </si>
  <si>
    <t>услуги лизинга</t>
  </si>
  <si>
    <t>пара</t>
  </si>
  <si>
    <t>ИС «Параграф Бухгалтер» комплект Gold+   12 мес</t>
  </si>
  <si>
    <t>печать банера  150шт*1881</t>
  </si>
  <si>
    <t>то2 на снегоход (замена масла ДВС,замена маслянного фильтра, замена масла КПП, долифка антифриза, осмотр ходовой части, протяжка ходовой части, осмотр тормозной системы, регулировка гусеничного трака, регулировка ремня вариатора, осмотр чистка вариатора, смазка ходовой части, компьютерная диагностика), с заменой запчастей и материалов (масло моторное OW 40-4л,  антифриз-1л, фильтр маслянный -1шт,  смазка -0,1гр, кольцо резиновое 1 шт, масло трансмиссионное синтетическое -1л)</t>
  </si>
  <si>
    <t>Услуги по обслуживанию  1С: Бухгалтерия государственного учреждения 12 мес*56 тыс тенге</t>
  </si>
  <si>
    <t>услуга по установке антивирусника ESET Small Business Security  10пк *12мес</t>
  </si>
  <si>
    <t>бюджетная заявка</t>
  </si>
  <si>
    <t>Услуги по обслуживанию ПП Парус-КАЗ.Бюджет на 2025год Модуль Бюджетная заявка" 12 месяцев*23835</t>
  </si>
  <si>
    <t>Услуги по обслуживанию ПП Парус-КАЗ.Бюджет на 2025год Модуль "Бюджетное финансирование" 12 месяцев *25956</t>
  </si>
  <si>
    <t>финансирование/передвижки + гз</t>
  </si>
  <si>
    <t>Услуга по подключению, предоставлению доступа и технической поддержки ИС "ЕКС" 6 мес*53341</t>
  </si>
  <si>
    <t>шапка из натурального меха (цигейка)</t>
  </si>
  <si>
    <t>костюм темно-зеленого цвета однобортный, полушерстяной, брюки на выпуск</t>
  </si>
  <si>
    <t>к-т</t>
  </si>
  <si>
    <t>рубашка с длинным рукавом звщитного цвета</t>
  </si>
  <si>
    <t>галстук темно зеленого цвета</t>
  </si>
  <si>
    <t>куртка зимняя,  темно зеленого цвета, воротник из меха</t>
  </si>
  <si>
    <t>брюки зимние утепленные, темно - зеленого цвета</t>
  </si>
  <si>
    <t>бельё нательное утеплённое, зимнее</t>
  </si>
  <si>
    <t>ботинки с высоким берцем утепленные, черного цвета. Зимние</t>
  </si>
  <si>
    <t>шарф темно зеленого цвета</t>
  </si>
  <si>
    <t>рукавицы меховые</t>
  </si>
  <si>
    <t>носки шерстяные</t>
  </si>
  <si>
    <t>рем трубы шарнира с втулками т150</t>
  </si>
  <si>
    <t>тнвд, утн мтз-80, юмз</t>
  </si>
  <si>
    <t>ремонт форсунок все модификации</t>
  </si>
  <si>
    <t>проверка форсунок всех модификаций</t>
  </si>
  <si>
    <t>проверка тнвд всех модификаций</t>
  </si>
  <si>
    <t>ремонт компрессора мтз80</t>
  </si>
  <si>
    <t>ремонт рулевой колонки мтз</t>
  </si>
  <si>
    <t>проверка гур</t>
  </si>
  <si>
    <t>ремонт гидрораспределителя р75, 80 мтз</t>
  </si>
  <si>
    <t>нш-32, нш-50, нш-71, нш-100</t>
  </si>
  <si>
    <t>проверка шлифочного коленвала</t>
  </si>
  <si>
    <t>шлифовка коленвала д240 мтз</t>
  </si>
  <si>
    <t>шлифовка диска лдг</t>
  </si>
  <si>
    <t>токарные рааботы /час</t>
  </si>
  <si>
    <t xml:space="preserve">проверка мтз </t>
  </si>
  <si>
    <t>ремонт тракторов</t>
  </si>
  <si>
    <t>1.Қызметті техникалық қызмет көрсету операторы механикалық көлік құралдарын және оларға арналған тіркемелерді міндетті техникалық қарап-тексеруді ұйымдастыру және жүргізу қағидаларына, моторлы көлік құралдарын қоспағанда, механикалық көлік құралдарын және оларға арналған тіркемелерді міндетті техникалық байқаудан өткізу кезеңділігіне сәйкес көрсетуге тиіс. Қарулы Күштерге, басқа да әскерлер мен әскери құралымдарға арналған көлік құралдары мен тіркемелердің міндетін атқарушы бұйрықпен бекітілген. Қазақстан Республикасы Инвестициялар және даму министрінің 2015 жылғы 26 наурыздағы No 329.  2. Қызмет диагностикалық картаны жасай отырып, механикалық көлiк құралдары мен тiркемелердi мiндеттi техникалық байқаудан өткiзу кезеңiнде белгiленген мiндеттi техникалық қарап-тексеру мерзiмдерi шегiнде көрсетiлуге тиiс.                                                                                                                                                                                                   1. Услуга должна быть оказана оператором технического осмотра с помощью контрольно-диагностичнского оборудованя в порядке и стребованиями Правил организации и проведения обязательного технического осмотра механических транспортных средств и прицепов к ним, периодичность прохождения обязательного технического осмотра механических транспортных средств и прицепов к ним, за исключением механических транспортных средств и прицепов к ним Вооруженных Сил, других войск и воинских формирований, утвержденных Приказом и.о. Министра по инвестициям и развитию Республики Казахстан от 26 марта 2015 года № 329;  2. Услуга должна быть оказана в пределах сроков проведения обязательного технического осмотра установленных периодичностью прохождения обязательного технического осмотра механических транспортных средств и прицепов к ним с составлением диагностической карты.</t>
  </si>
  <si>
    <t>127AE10</t>
  </si>
  <si>
    <t>XTH006611K0591338</t>
  </si>
  <si>
    <t>780-11</t>
  </si>
  <si>
    <t>PN00001452</t>
  </si>
  <si>
    <t>20/04/25-19/04/26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</si>
</sst>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 _₽_-;\-* #,##0.00\ _₽_-;_-* &quot;-&quot;??\ _₽_-;_-@_-"/>
    <numFmt numFmtId="165" formatCode="#,##0.000"/>
    <numFmt numFmtId="166" formatCode="_-* #,##0.00\ &quot;р.&quot;_-;\-* #,##0.00\ &quot;р.&quot;_-;_-* &quot;-&quot;??\ &quot;р.&quot;_-;_-@_-"/>
    <numFmt numFmtId="167" formatCode="_-* #,##0&quot;р.&quot;_-;\-* #,##0&quot;р.&quot;_-;_-* &quot;-&quot;&quot;р.&quot;_-;_-@_-"/>
    <numFmt numFmtId="168" formatCode="_-* #,##0.00_р_._-;\-* #,##0.00_р_._-;_-* &quot;-&quot;??_р_._-;_-@_-"/>
    <numFmt numFmtId="169" formatCode="&quot;$&quot;#,##0.00;[Red]\-&quot;$&quot;#,##0.00"/>
    <numFmt numFmtId="170" formatCode="_(&quot;$&quot;* #,##0_);_(&quot;$&quot;* \(#,##0\);_(&quot;$&quot;* &quot;-&quot;_);_(@_)"/>
    <numFmt numFmtId="171" formatCode="_(&quot;$&quot;* #,##0.00_);_(&quot;$&quot;* \(#,##0.00\);_(&quot;$&quot;* &quot;-&quot;??_);_(@_)"/>
    <numFmt numFmtId="172" formatCode="_-&quot;Т&quot;* #,##0.00_-;\-&quot;Т&quot;* #,##0.00_-;_-&quot;Т&quot;* &quot;-&quot;??_-;_-@_-"/>
    <numFmt numFmtId="173" formatCode="0.0000"/>
    <numFmt numFmtId="174" formatCode="_-* #,##0.00\ _т_._-;\-* #,##0.00\ _т_._-;_-* &quot;-&quot;??\ _т_._-;_-@_-"/>
    <numFmt numFmtId="175" formatCode="00"/>
    <numFmt numFmtId="176" formatCode="000"/>
    <numFmt numFmtId="177" formatCode="#,##0.00000"/>
    <numFmt numFmtId="178" formatCode="#,##0.0"/>
    <numFmt numFmtId="179" formatCode="0.0"/>
    <numFmt numFmtId="180" formatCode="0.000"/>
    <numFmt numFmtId="181" formatCode="[$-419]General"/>
    <numFmt numFmtId="182" formatCode="#"/>
    <numFmt numFmtId="183" formatCode="#,##0.00\ _₽"/>
    <numFmt numFmtId="184" formatCode="#.0"/>
  </numFmts>
  <fonts count="103">
    <font>
      <sz val="11"/>
      <color theme="1"/>
      <name val="Calibri"/>
      <family val="2"/>
      <charset val="204"/>
      <scheme val="minor"/>
    </font>
    <font>
      <sz val="11"/>
      <color theme="1"/>
      <name val="Calibri"/>
      <family val="2"/>
      <charset val="204"/>
      <scheme val="minor"/>
    </font>
    <font>
      <sz val="11"/>
      <color theme="1"/>
      <name val="Calibri"/>
      <family val="2"/>
      <scheme val="minor"/>
    </font>
    <font>
      <sz val="10"/>
      <color theme="1"/>
      <name val="Times New Roman"/>
      <family val="1"/>
      <charset val="204"/>
    </font>
    <font>
      <b/>
      <sz val="10"/>
      <name val="Times New Roman"/>
      <family val="1"/>
      <charset val="204"/>
    </font>
    <font>
      <sz val="10"/>
      <color rgb="FF000000"/>
      <name val="Times New Roman"/>
      <family val="1"/>
      <charset val="204"/>
    </font>
    <font>
      <sz val="10"/>
      <name val="Times New Roman"/>
      <family val="1"/>
      <charset val="204"/>
    </font>
    <font>
      <b/>
      <sz val="11"/>
      <color theme="1"/>
      <name val="Times New Roman"/>
      <family val="1"/>
      <charset val="204"/>
    </font>
    <font>
      <b/>
      <sz val="10"/>
      <color theme="1"/>
      <name val="Times New Roman"/>
      <family val="1"/>
      <charset val="204"/>
    </font>
    <font>
      <sz val="12"/>
      <color theme="1"/>
      <name val="Times New Roman CYR"/>
      <charset val="204"/>
    </font>
    <font>
      <b/>
      <sz val="14"/>
      <color theme="1"/>
      <name val="Times New Roman CYR"/>
      <charset val="204"/>
    </font>
    <font>
      <b/>
      <sz val="12"/>
      <color theme="1"/>
      <name val="Times New Roman CYR"/>
      <charset val="204"/>
    </font>
    <font>
      <sz val="12"/>
      <color theme="1"/>
      <name val="Times New Roman"/>
      <family val="1"/>
      <charset val="204"/>
    </font>
    <font>
      <b/>
      <sz val="12"/>
      <color theme="1"/>
      <name val="Times New Roman"/>
      <family val="1"/>
      <charset val="204"/>
    </font>
    <font>
      <sz val="12"/>
      <color theme="1"/>
      <name val="Calibri"/>
      <family val="2"/>
      <charset val="204"/>
      <scheme val="minor"/>
    </font>
    <font>
      <sz val="10"/>
      <name val="Arial Cyr"/>
      <charset val="204"/>
    </font>
    <font>
      <sz val="10"/>
      <name val="Arial"/>
      <family val="2"/>
      <charset val="204"/>
    </font>
    <font>
      <sz val="10"/>
      <name val="Helv"/>
      <charset val="204"/>
    </font>
    <font>
      <sz val="10"/>
      <name val="Helv"/>
    </font>
    <font>
      <sz val="10"/>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MS Sans Serif"/>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1"/>
      <color theme="1"/>
      <name val="Times New Roman"/>
      <family val="2"/>
      <charset val="204"/>
    </font>
    <font>
      <sz val="12"/>
      <color indexed="8"/>
      <name val="Arial"/>
      <family val="2"/>
      <charset val="204"/>
    </font>
    <font>
      <sz val="10"/>
      <name val="Arial Cyr"/>
      <family val="2"/>
      <charset val="204"/>
    </font>
    <font>
      <sz val="10"/>
      <name val="Geneva"/>
      <charset val="204"/>
    </font>
    <font>
      <sz val="10"/>
      <name val="Arial Cyr"/>
    </font>
    <font>
      <sz val="12"/>
      <name val="KZ Times New Roman"/>
      <family val="1"/>
      <charset val="204"/>
    </font>
    <font>
      <b/>
      <i/>
      <sz val="12"/>
      <name val="KZ Times New Roman"/>
      <family val="1"/>
      <charset val="204"/>
    </font>
    <font>
      <b/>
      <sz val="12"/>
      <name val="KZ Times New Roman"/>
      <family val="1"/>
      <charset val="204"/>
    </font>
    <font>
      <sz val="10"/>
      <name val="KZ Times New Roman"/>
      <family val="1"/>
      <charset val="204"/>
    </font>
    <font>
      <b/>
      <sz val="14"/>
      <name val="KZ Times New Roman"/>
      <family val="1"/>
      <charset val="204"/>
    </font>
    <font>
      <sz val="12"/>
      <color indexed="9"/>
      <name val="KZ Times New Roman"/>
      <family val="1"/>
      <charset val="204"/>
    </font>
    <font>
      <u/>
      <sz val="10"/>
      <color indexed="12"/>
      <name val="Arial"/>
      <family val="2"/>
      <charset val="204"/>
    </font>
    <font>
      <u/>
      <sz val="11"/>
      <color theme="10"/>
      <name val="Calibri"/>
      <family val="2"/>
      <charset val="204"/>
    </font>
    <font>
      <b/>
      <sz val="16"/>
      <color theme="1"/>
      <name val="Times New Roman"/>
      <family val="1"/>
      <charset val="204"/>
    </font>
    <font>
      <sz val="16"/>
      <color theme="1"/>
      <name val="Calibri"/>
      <family val="2"/>
      <charset val="204"/>
      <scheme val="minor"/>
    </font>
    <font>
      <sz val="16"/>
      <color theme="1"/>
      <name val="Times New Roman"/>
      <family val="1"/>
      <charset val="204"/>
    </font>
    <font>
      <b/>
      <sz val="14"/>
      <color theme="1"/>
      <name val="Times New Roman"/>
      <family val="1"/>
      <charset val="204"/>
    </font>
    <font>
      <sz val="14"/>
      <color theme="1"/>
      <name val="Calibri"/>
      <family val="2"/>
      <charset val="204"/>
      <scheme val="minor"/>
    </font>
    <font>
      <sz val="14"/>
      <color theme="1"/>
      <name val="Times New Roman"/>
      <family val="1"/>
      <charset val="204"/>
    </font>
    <font>
      <b/>
      <sz val="16"/>
      <color theme="1"/>
      <name val="Times New Roman CYR"/>
      <charset val="204"/>
    </font>
    <font>
      <sz val="14"/>
      <color theme="1"/>
      <name val="Times New Roman CYR"/>
      <charset val="204"/>
    </font>
    <font>
      <sz val="10"/>
      <color theme="1"/>
      <name val="Calibri"/>
      <family val="2"/>
      <charset val="204"/>
      <scheme val="minor"/>
    </font>
    <font>
      <b/>
      <sz val="9"/>
      <name val="Times New Roman Cyr"/>
      <family val="1"/>
      <charset val="204"/>
    </font>
    <font>
      <sz val="9"/>
      <name val="Times New Roman Cyr"/>
      <family val="1"/>
      <charset val="204"/>
    </font>
    <font>
      <sz val="11"/>
      <color theme="1"/>
      <name val="Times New Roman"/>
      <family val="1"/>
      <charset val="204"/>
    </font>
    <font>
      <sz val="8"/>
      <color theme="1"/>
      <name val="Times New Roman"/>
      <family val="1"/>
      <charset val="204"/>
    </font>
    <font>
      <b/>
      <sz val="11"/>
      <color theme="1"/>
      <name val="Calibri"/>
      <family val="2"/>
      <charset val="204"/>
      <scheme val="minor"/>
    </font>
    <font>
      <sz val="12"/>
      <color rgb="FF000000"/>
      <name val="Times New Roman"/>
      <family val="1"/>
      <charset val="204"/>
    </font>
    <font>
      <sz val="11"/>
      <name val="Times New Roman"/>
      <family val="1"/>
      <charset val="204"/>
    </font>
    <font>
      <sz val="11"/>
      <color rgb="FF000000"/>
      <name val="Calibri"/>
      <family val="2"/>
      <charset val="204"/>
    </font>
    <font>
      <sz val="8"/>
      <name val="Times New Roman"/>
      <family val="1"/>
      <charset val="204"/>
    </font>
    <font>
      <sz val="11"/>
      <color rgb="FFFF0000"/>
      <name val="Calibri"/>
      <family val="2"/>
      <charset val="204"/>
      <scheme val="minor"/>
    </font>
    <font>
      <sz val="9"/>
      <color theme="1"/>
      <name val="Times New Roman"/>
      <family val="1"/>
      <charset val="204"/>
    </font>
    <font>
      <sz val="9"/>
      <color rgb="FF000000"/>
      <name val="Times New Roman"/>
      <family val="1"/>
      <charset val="204"/>
    </font>
    <font>
      <b/>
      <sz val="9"/>
      <color theme="1"/>
      <name val="Times New Roman"/>
      <family val="1"/>
      <charset val="204"/>
    </font>
    <font>
      <sz val="9"/>
      <color theme="1"/>
      <name val="Calibri"/>
      <family val="2"/>
      <charset val="204"/>
      <scheme val="minor"/>
    </font>
    <font>
      <b/>
      <sz val="9"/>
      <name val="Times New Roman Cyr"/>
      <charset val="204"/>
    </font>
    <font>
      <sz val="10"/>
      <color theme="1"/>
      <name val="Times New Roman CYR"/>
      <charset val="204"/>
    </font>
    <font>
      <sz val="12"/>
      <name val="Times New Roman"/>
      <family val="1"/>
      <charset val="204"/>
    </font>
    <font>
      <b/>
      <sz val="12"/>
      <name val="Times New Roman"/>
      <family val="1"/>
      <charset val="204"/>
    </font>
    <font>
      <b/>
      <sz val="12"/>
      <name val="Arial Cyr"/>
      <charset val="204"/>
    </font>
    <font>
      <sz val="12"/>
      <name val="Arial Cyr"/>
      <charset val="204"/>
    </font>
    <font>
      <b/>
      <sz val="10"/>
      <name val="Arial Cyr"/>
      <charset val="204"/>
    </font>
    <font>
      <sz val="18"/>
      <color theme="1"/>
      <name val="Calibri"/>
      <family val="2"/>
      <charset val="204"/>
      <scheme val="minor"/>
    </font>
    <font>
      <b/>
      <sz val="8"/>
      <color rgb="FF000080"/>
      <name val="Times New Roman"/>
      <family val="1"/>
      <charset val="204"/>
    </font>
    <font>
      <b/>
      <sz val="14"/>
      <color theme="1"/>
      <name val="Calibri"/>
      <family val="2"/>
      <charset val="204"/>
      <scheme val="minor"/>
    </font>
    <font>
      <sz val="8"/>
      <color rgb="FF000080"/>
      <name val="Times New Roman"/>
      <family val="1"/>
      <charset val="204"/>
    </font>
    <font>
      <b/>
      <sz val="8"/>
      <color theme="1"/>
      <name val="Times New Roman"/>
      <family val="1"/>
      <charset val="204"/>
    </font>
    <font>
      <sz val="8"/>
      <color theme="1"/>
      <name val="Calibri"/>
      <family val="2"/>
      <charset val="204"/>
      <scheme val="minor"/>
    </font>
    <font>
      <sz val="7"/>
      <color theme="1"/>
      <name val="Calibri"/>
      <family val="2"/>
      <charset val="204"/>
      <scheme val="minor"/>
    </font>
    <font>
      <u/>
      <sz val="11"/>
      <color theme="1"/>
      <name val="Calibri"/>
      <family val="2"/>
      <charset val="204"/>
      <scheme val="minor"/>
    </font>
    <font>
      <sz val="20"/>
      <color theme="1"/>
      <name val="Calibri"/>
      <family val="2"/>
      <charset val="204"/>
      <scheme val="minor"/>
    </font>
    <font>
      <sz val="22"/>
      <name val="Calibri"/>
      <family val="2"/>
      <charset val="204"/>
      <scheme val="minor"/>
    </font>
    <font>
      <sz val="10"/>
      <color theme="1"/>
      <name val="Arial"/>
      <family val="2"/>
      <charset val="204"/>
    </font>
    <font>
      <b/>
      <sz val="10"/>
      <color theme="1"/>
      <name val="Arial"/>
      <family val="2"/>
      <charset val="204"/>
    </font>
    <font>
      <sz val="8"/>
      <color rgb="FFFF0000"/>
      <name val="Times New Roman"/>
      <family val="1"/>
      <charset val="204"/>
    </font>
    <font>
      <sz val="12"/>
      <color rgb="FFFF0000"/>
      <name val="Calibri"/>
      <family val="2"/>
      <charset val="204"/>
      <scheme val="minor"/>
    </font>
    <font>
      <sz val="12"/>
      <color rgb="FFFF0000"/>
      <name val="Times New Roman"/>
      <family val="1"/>
      <charset val="204"/>
    </font>
    <font>
      <b/>
      <sz val="12"/>
      <name val="Calibri Light"/>
      <family val="1"/>
      <charset val="204"/>
      <scheme val="major"/>
    </font>
    <font>
      <sz val="12"/>
      <name val="Calibri Light"/>
      <family val="1"/>
      <charset val="204"/>
      <scheme val="major"/>
    </font>
    <font>
      <i/>
      <sz val="12"/>
      <name val="Calibri Light"/>
      <family val="1"/>
      <charset val="204"/>
      <scheme val="major"/>
    </font>
    <font>
      <b/>
      <sz val="14"/>
      <color rgb="FF000000"/>
      <name val="Calibri Light"/>
      <family val="1"/>
      <charset val="204"/>
      <scheme val="major"/>
    </font>
    <font>
      <sz val="14"/>
      <color rgb="FF000000"/>
      <name val="Calibri Light"/>
      <family val="1"/>
      <charset val="204"/>
      <scheme val="major"/>
    </font>
    <font>
      <sz val="14"/>
      <name val="Calibri Light"/>
      <family val="1"/>
      <charset val="204"/>
      <scheme val="major"/>
    </font>
    <font>
      <b/>
      <sz val="12"/>
      <name val="Calibri"/>
      <family val="2"/>
      <charset val="204"/>
      <scheme val="minor"/>
    </font>
  </fonts>
  <fills count="33">
    <fill>
      <patternFill patternType="none"/>
    </fill>
    <fill>
      <patternFill patternType="gray125"/>
    </fill>
    <fill>
      <patternFill patternType="solid">
        <fgColor rgb="FFFFFFCC"/>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rgb="FFFFFFCC"/>
      </patternFill>
    </fill>
    <fill>
      <patternFill patternType="solid">
        <fgColor rgb="FFFFFF00"/>
        <bgColor indexed="64"/>
      </patternFill>
    </fill>
    <fill>
      <patternFill patternType="solid">
        <fgColor rgb="FFCCCCCC"/>
        <bgColor indexed="64"/>
      </patternFill>
    </fill>
    <fill>
      <patternFill patternType="solid">
        <fgColor rgb="FFFFFFFF"/>
        <bgColor indexed="64"/>
      </patternFill>
    </fill>
    <fill>
      <patternFill patternType="solid">
        <fgColor theme="0"/>
        <bgColor rgb="FFFFFFCC"/>
      </patternFill>
    </fill>
    <fill>
      <patternFill patternType="solid">
        <fgColor theme="0" tint="-0.249977111117893"/>
        <bgColor indexed="64"/>
      </patternFill>
    </fill>
  </fills>
  <borders count="114">
    <border>
      <left/>
      <right/>
      <top/>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auto="1"/>
      </right>
      <top/>
      <bottom style="thin">
        <color auto="1"/>
      </bottom>
      <diagonal/>
    </border>
    <border>
      <left style="thin">
        <color indexed="64"/>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auto="1"/>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style="medium">
        <color indexed="64"/>
      </right>
      <top style="thin">
        <color auto="1"/>
      </top>
      <bottom/>
      <diagonal/>
    </border>
    <border>
      <left style="thin">
        <color indexed="64"/>
      </left>
      <right style="thin">
        <color auto="1"/>
      </right>
      <top style="thin">
        <color indexed="64"/>
      </top>
      <bottom/>
      <diagonal/>
    </border>
    <border>
      <left/>
      <right style="thin">
        <color auto="1"/>
      </right>
      <top style="thin">
        <color indexed="64"/>
      </top>
      <bottom style="thin">
        <color indexed="64"/>
      </bottom>
      <diagonal/>
    </border>
    <border>
      <left style="thin">
        <color indexed="64"/>
      </left>
      <right/>
      <top style="thin">
        <color indexed="64"/>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58">
    <xf numFmtId="0" fontId="0" fillId="0" borderId="0"/>
    <xf numFmtId="0" fontId="2" fillId="0" borderId="0"/>
    <xf numFmtId="0" fontId="1" fillId="0" borderId="0"/>
    <xf numFmtId="0" fontId="15" fillId="0" borderId="0"/>
    <xf numFmtId="0" fontId="16" fillId="0" borderId="0"/>
    <xf numFmtId="0" fontId="16" fillId="0" borderId="0"/>
    <xf numFmtId="0" fontId="16" fillId="0" borderId="0"/>
    <xf numFmtId="0" fontId="15" fillId="0" borderId="0"/>
    <xf numFmtId="0" fontId="16" fillId="0" borderId="0"/>
    <xf numFmtId="0" fontId="17" fillId="0" borderId="0"/>
    <xf numFmtId="0" fontId="18" fillId="0" borderId="0"/>
    <xf numFmtId="0" fontId="17" fillId="0" borderId="0"/>
    <xf numFmtId="0" fontId="18" fillId="0" borderId="0"/>
    <xf numFmtId="0" fontId="18" fillId="0" borderId="0"/>
    <xf numFmtId="0" fontId="18" fillId="0" borderId="0"/>
    <xf numFmtId="0" fontId="18" fillId="0" borderId="0"/>
    <xf numFmtId="0" fontId="16" fillId="0" borderId="0"/>
    <xf numFmtId="0" fontId="17" fillId="0" borderId="0"/>
    <xf numFmtId="0" fontId="17" fillId="0" borderId="0"/>
    <xf numFmtId="0" fontId="17" fillId="0" borderId="0"/>
    <xf numFmtId="0" fontId="17" fillId="0" borderId="0"/>
    <xf numFmtId="0" fontId="19" fillId="0" borderId="0"/>
    <xf numFmtId="0" fontId="18"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7"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7" fillId="0" borderId="0"/>
    <xf numFmtId="0" fontId="18" fillId="0" borderId="0"/>
    <xf numFmtId="0" fontId="18" fillId="0" borderId="0"/>
    <xf numFmtId="0" fontId="17" fillId="0" borderId="0"/>
    <xf numFmtId="0" fontId="17" fillId="0" borderId="0"/>
    <xf numFmtId="0" fontId="17" fillId="0" borderId="0"/>
    <xf numFmtId="0" fontId="18" fillId="0" borderId="0"/>
    <xf numFmtId="0" fontId="15" fillId="0" borderId="0"/>
    <xf numFmtId="0" fontId="15" fillId="0" borderId="0"/>
    <xf numFmtId="0" fontId="15" fillId="0" borderId="0"/>
    <xf numFmtId="0" fontId="15" fillId="0" borderId="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2" fillId="5" borderId="0" applyNumberFormat="0" applyBorder="0" applyAlignment="0" applyProtection="0"/>
    <xf numFmtId="0" fontId="23" fillId="22" borderId="6" applyNumberFormat="0" applyAlignment="0" applyProtection="0"/>
    <xf numFmtId="0" fontId="24" fillId="23" borderId="7" applyNumberFormat="0" applyAlignment="0" applyProtection="0"/>
    <xf numFmtId="0" fontId="16" fillId="0" borderId="0" applyFont="0" applyFill="0" applyBorder="0" applyAlignment="0" applyProtection="0"/>
    <xf numFmtId="166" fontId="16" fillId="0" borderId="0" applyFont="0" applyFill="0" applyBorder="0" applyAlignment="0" applyProtection="0"/>
    <xf numFmtId="169" fontId="16" fillId="0" borderId="0" applyFont="0" applyFill="0" applyBorder="0" applyAlignment="0" applyProtection="0"/>
    <xf numFmtId="0" fontId="16" fillId="0" borderId="0"/>
    <xf numFmtId="0" fontId="20" fillId="0" borderId="0"/>
    <xf numFmtId="0" fontId="20" fillId="0" borderId="0"/>
    <xf numFmtId="0" fontId="20" fillId="0" borderId="0"/>
    <xf numFmtId="0" fontId="25" fillId="0" borderId="0" applyNumberFormat="0" applyFill="0" applyBorder="0" applyAlignment="0" applyProtection="0"/>
    <xf numFmtId="0" fontId="26" fillId="6" borderId="0" applyNumberFormat="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30" fillId="9" borderId="6" applyNumberFormat="0" applyAlignment="0" applyProtection="0"/>
    <xf numFmtId="0" fontId="31" fillId="0" borderId="11" applyNumberFormat="0" applyFill="0" applyAlignment="0" applyProtection="0"/>
    <xf numFmtId="0" fontId="32" fillId="24" borderId="0" applyNumberFormat="0" applyBorder="0" applyAlignment="0" applyProtection="0"/>
    <xf numFmtId="0" fontId="20" fillId="0" borderId="0"/>
    <xf numFmtId="0" fontId="33" fillId="0" borderId="0"/>
    <xf numFmtId="0" fontId="16" fillId="25" borderId="12" applyNumberFormat="0" applyFont="0" applyAlignment="0" applyProtection="0"/>
    <xf numFmtId="0" fontId="16" fillId="25" borderId="12" applyNumberFormat="0" applyFont="0" applyAlignment="0" applyProtection="0"/>
    <xf numFmtId="0" fontId="34" fillId="22" borderId="13" applyNumberFormat="0" applyAlignment="0" applyProtection="0"/>
    <xf numFmtId="0" fontId="33" fillId="0" borderId="0"/>
    <xf numFmtId="0" fontId="17" fillId="0" borderId="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7" fontId="15" fillId="0" borderId="0" applyFont="0" applyFill="0" applyBorder="0" applyAlignment="0" applyProtection="0"/>
    <xf numFmtId="170" fontId="16" fillId="0" borderId="0" applyFont="0" applyFill="0" applyBorder="0" applyAlignment="0" applyProtection="0"/>
    <xf numFmtId="0" fontId="16" fillId="0" borderId="0" applyFont="0" applyFill="0" applyBorder="0" applyAlignment="0" applyProtection="0"/>
    <xf numFmtId="171" fontId="16" fillId="0" borderId="0" applyFont="0" applyFill="0" applyBorder="0" applyAlignment="0" applyProtection="0"/>
    <xf numFmtId="172" fontId="15" fillId="0" borderId="0" applyFont="0" applyFill="0" applyBorder="0" applyAlignment="0" applyProtection="0"/>
    <xf numFmtId="171" fontId="16" fillId="0" borderId="0" applyFont="0" applyFill="0" applyBorder="0" applyAlignment="0" applyProtection="0"/>
    <xf numFmtId="173" fontId="16" fillId="0" borderId="0" applyFont="0" applyFill="0" applyBorder="0" applyAlignment="0" applyProtection="0"/>
    <xf numFmtId="0" fontId="1" fillId="0" borderId="0"/>
    <xf numFmtId="0" fontId="38" fillId="0" borderId="0"/>
    <xf numFmtId="0" fontId="16" fillId="0" borderId="0"/>
    <xf numFmtId="0" fontId="1" fillId="0" borderId="0"/>
    <xf numFmtId="0" fontId="16" fillId="0" borderId="0"/>
    <xf numFmtId="0" fontId="1" fillId="0" borderId="0"/>
    <xf numFmtId="0" fontId="16" fillId="0" borderId="0"/>
    <xf numFmtId="0" fontId="39" fillId="0" borderId="0"/>
    <xf numFmtId="0" fontId="19" fillId="0" borderId="0"/>
    <xf numFmtId="0" fontId="20" fillId="0" borderId="0"/>
    <xf numFmtId="0" fontId="16" fillId="0" borderId="0"/>
    <xf numFmtId="0" fontId="20" fillId="0" borderId="0"/>
    <xf numFmtId="0" fontId="16" fillId="0" borderId="0"/>
    <xf numFmtId="0" fontId="15" fillId="0" borderId="0"/>
    <xf numFmtId="0" fontId="16" fillId="0" borderId="0"/>
    <xf numFmtId="0" fontId="16" fillId="0" borderId="0"/>
    <xf numFmtId="0" fontId="16" fillId="0" borderId="0"/>
    <xf numFmtId="0" fontId="16" fillId="0" borderId="0"/>
    <xf numFmtId="0" fontId="40" fillId="0" borderId="0"/>
    <xf numFmtId="0" fontId="15" fillId="0" borderId="0"/>
    <xf numFmtId="0" fontId="15" fillId="0" borderId="0"/>
    <xf numFmtId="0" fontId="16" fillId="0" borderId="0"/>
    <xf numFmtId="0" fontId="16" fillId="0" borderId="0"/>
    <xf numFmtId="0" fontId="16" fillId="0" borderId="0"/>
    <xf numFmtId="0" fontId="15" fillId="0" borderId="0"/>
    <xf numFmtId="0" fontId="16" fillId="0" borderId="0"/>
    <xf numFmtId="0" fontId="15" fillId="0" borderId="0"/>
    <xf numFmtId="0" fontId="16" fillId="0" borderId="0"/>
    <xf numFmtId="0" fontId="20" fillId="0" borderId="0"/>
    <xf numFmtId="0" fontId="20" fillId="0" borderId="0"/>
    <xf numFmtId="0" fontId="20" fillId="0" borderId="0"/>
    <xf numFmtId="0" fontId="20" fillId="0" borderId="0"/>
    <xf numFmtId="0" fontId="20" fillId="0" borderId="0"/>
    <xf numFmtId="0" fontId="38" fillId="0" borderId="0"/>
    <xf numFmtId="0" fontId="1" fillId="0" borderId="0"/>
    <xf numFmtId="0" fontId="16" fillId="0" borderId="0"/>
    <xf numFmtId="0" fontId="16" fillId="0" borderId="0"/>
    <xf numFmtId="9" fontId="15" fillId="0" borderId="0" applyFont="0" applyFill="0" applyBorder="0" applyAlignment="0" applyProtection="0"/>
    <xf numFmtId="0" fontId="17" fillId="0" borderId="0"/>
    <xf numFmtId="0" fontId="18" fillId="0" borderId="0"/>
    <xf numFmtId="0" fontId="18" fillId="0" borderId="0"/>
    <xf numFmtId="0" fontId="41" fillId="0" borderId="0" applyFont="0" applyFill="0" applyBorder="0" applyAlignment="0" applyProtection="0"/>
    <xf numFmtId="174" fontId="42"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 fontId="43" fillId="0" borderId="0">
      <alignment horizontal="center" vertical="top" wrapText="1"/>
    </xf>
    <xf numFmtId="175" fontId="43" fillId="0" borderId="5">
      <alignment horizontal="center" vertical="top" wrapText="1"/>
    </xf>
    <xf numFmtId="176" fontId="43" fillId="0" borderId="5">
      <alignment horizontal="center" vertical="top" wrapText="1"/>
    </xf>
    <xf numFmtId="176" fontId="43" fillId="0" borderId="5">
      <alignment horizontal="center" vertical="top" wrapText="1"/>
    </xf>
    <xf numFmtId="176" fontId="43" fillId="0" borderId="5">
      <alignment horizontal="center" vertical="top" wrapText="1"/>
    </xf>
    <xf numFmtId="1" fontId="43" fillId="0" borderId="0">
      <alignment horizontal="center" vertical="top" wrapText="1"/>
    </xf>
    <xf numFmtId="175" fontId="43" fillId="0" borderId="0">
      <alignment horizontal="center" vertical="top" wrapText="1"/>
    </xf>
    <xf numFmtId="176" fontId="43" fillId="0" borderId="0">
      <alignment horizontal="center" vertical="top" wrapText="1"/>
    </xf>
    <xf numFmtId="176" fontId="43" fillId="0" borderId="0">
      <alignment horizontal="center" vertical="top" wrapText="1"/>
    </xf>
    <xf numFmtId="176" fontId="43" fillId="0" borderId="0">
      <alignment horizontal="center" vertical="top" wrapText="1"/>
    </xf>
    <xf numFmtId="0" fontId="43" fillId="0" borderId="0">
      <alignment horizontal="left" vertical="top" wrapText="1"/>
    </xf>
    <xf numFmtId="0" fontId="43" fillId="0" borderId="5">
      <alignment horizontal="left" vertical="top"/>
    </xf>
    <xf numFmtId="0" fontId="43" fillId="0" borderId="15">
      <alignment horizontal="center" vertical="top" wrapText="1"/>
    </xf>
    <xf numFmtId="0" fontId="43" fillId="0" borderId="0">
      <alignment horizontal="left" vertical="top"/>
    </xf>
    <xf numFmtId="0" fontId="43" fillId="0" borderId="1">
      <alignment horizontal="left" vertical="top"/>
    </xf>
    <xf numFmtId="0" fontId="44" fillId="3" borderId="5">
      <alignment horizontal="left" vertical="top" wrapText="1"/>
    </xf>
    <xf numFmtId="0" fontId="44" fillId="3" borderId="5">
      <alignment horizontal="left" vertical="top" wrapText="1"/>
    </xf>
    <xf numFmtId="0" fontId="45" fillId="0" borderId="5">
      <alignment horizontal="left" vertical="top" wrapText="1"/>
    </xf>
    <xf numFmtId="0" fontId="43" fillId="0" borderId="5">
      <alignment horizontal="left" vertical="top" wrapText="1"/>
    </xf>
    <xf numFmtId="0" fontId="46" fillId="0" borderId="5">
      <alignment horizontal="left" vertical="top" wrapText="1"/>
    </xf>
    <xf numFmtId="0" fontId="47" fillId="0" borderId="0">
      <alignment horizontal="center" vertical="top"/>
    </xf>
    <xf numFmtId="1" fontId="48" fillId="0" borderId="0">
      <alignment horizontal="center" vertical="top" wrapText="1"/>
    </xf>
    <xf numFmtId="175" fontId="48" fillId="0" borderId="5">
      <alignment horizontal="center" vertical="top" wrapText="1"/>
    </xf>
    <xf numFmtId="176" fontId="48" fillId="0" borderId="5">
      <alignment horizontal="center" vertical="top" wrapText="1"/>
    </xf>
    <xf numFmtId="176" fontId="48" fillId="0" borderId="5">
      <alignment horizontal="center" vertical="top" wrapText="1"/>
    </xf>
    <xf numFmtId="176" fontId="48" fillId="0" borderId="5">
      <alignment horizontal="center" vertical="top" wrapText="1"/>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 fillId="2" borderId="3" applyNumberFormat="0" applyFont="0" applyAlignment="0" applyProtection="0"/>
    <xf numFmtId="168" fontId="1" fillId="0" borderId="0" applyFont="0" applyFill="0" applyBorder="0" applyAlignment="0" applyProtection="0"/>
    <xf numFmtId="181" fontId="67"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6" fillId="0" borderId="0">
      <alignment vertical="center"/>
    </xf>
    <xf numFmtId="0" fontId="1" fillId="0" borderId="0"/>
    <xf numFmtId="0" fontId="1" fillId="0" borderId="0"/>
    <xf numFmtId="0" fontId="1" fillId="0" borderId="0"/>
    <xf numFmtId="0" fontId="1" fillId="0" borderId="0"/>
    <xf numFmtId="0" fontId="1" fillId="0" borderId="0"/>
  </cellStyleXfs>
  <cellXfs count="1080">
    <xf numFmtId="0" fontId="0" fillId="0" borderId="0" xfId="0"/>
    <xf numFmtId="0" fontId="9" fillId="0" borderId="0" xfId="0" applyFont="1" applyAlignment="1">
      <alignment vertical="center" wrapText="1"/>
    </xf>
    <xf numFmtId="0" fontId="9" fillId="0" borderId="0" xfId="0" applyFont="1" applyAlignment="1">
      <alignment horizontal="right" vertical="center"/>
    </xf>
    <xf numFmtId="0" fontId="11" fillId="0" borderId="0" xfId="0" applyFont="1" applyAlignment="1">
      <alignment horizontal="center" vertical="center" wrapText="1"/>
    </xf>
    <xf numFmtId="0" fontId="11" fillId="0" borderId="0" xfId="0" applyFont="1" applyAlignment="1">
      <alignment vertical="center"/>
    </xf>
    <xf numFmtId="49" fontId="9"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2" fillId="0" borderId="0" xfId="0" applyFont="1" applyAlignment="1">
      <alignment vertical="center" wrapText="1"/>
    </xf>
    <xf numFmtId="0" fontId="13" fillId="0" borderId="0" xfId="0" applyFont="1" applyAlignment="1">
      <alignment horizontal="right" vertical="top" wrapText="1"/>
    </xf>
    <xf numFmtId="0" fontId="13" fillId="0" borderId="2" xfId="0" applyFont="1" applyBorder="1" applyAlignment="1">
      <alignment horizontal="center" vertical="center" wrapText="1"/>
    </xf>
    <xf numFmtId="4" fontId="12" fillId="0" borderId="2" xfId="0" applyNumberFormat="1" applyFont="1" applyBorder="1" applyAlignment="1">
      <alignment vertical="center" wrapText="1"/>
    </xf>
    <xf numFmtId="4" fontId="13" fillId="0" borderId="2" xfId="0" applyNumberFormat="1" applyFont="1" applyBorder="1" applyAlignment="1">
      <alignment vertical="center" wrapText="1"/>
    </xf>
    <xf numFmtId="4" fontId="13" fillId="0" borderId="2"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vertical="center" wrapText="1"/>
    </xf>
    <xf numFmtId="49" fontId="12" fillId="0" borderId="2" xfId="0" applyNumberFormat="1" applyFont="1" applyBorder="1" applyAlignment="1">
      <alignment horizontal="center" vertical="center" wrapText="1"/>
    </xf>
    <xf numFmtId="0" fontId="12" fillId="26" borderId="2" xfId="0" applyFont="1" applyFill="1" applyBorder="1" applyAlignment="1">
      <alignment vertical="center" wrapText="1"/>
    </xf>
    <xf numFmtId="165" fontId="12" fillId="26" borderId="2" xfId="0" applyNumberFormat="1" applyFont="1" applyFill="1" applyBorder="1" applyAlignment="1">
      <alignment vertical="center" wrapText="1"/>
    </xf>
    <xf numFmtId="4" fontId="12" fillId="26" borderId="2" xfId="0" applyNumberFormat="1" applyFont="1" applyFill="1" applyBorder="1" applyAlignment="1">
      <alignment vertical="center" wrapText="1"/>
    </xf>
    <xf numFmtId="0" fontId="0" fillId="26" borderId="0" xfId="0" applyFill="1"/>
    <xf numFmtId="1" fontId="12" fillId="0" borderId="2" xfId="0" applyNumberFormat="1" applyFont="1" applyBorder="1" applyAlignment="1">
      <alignment horizontal="center" vertical="center" wrapText="1"/>
    </xf>
    <xf numFmtId="3" fontId="12" fillId="26" borderId="2" xfId="0" applyNumberFormat="1" applyFont="1" applyFill="1" applyBorder="1" applyAlignment="1">
      <alignment vertical="center" wrapText="1"/>
    </xf>
    <xf numFmtId="0" fontId="9" fillId="0" borderId="0" xfId="0" applyFont="1" applyAlignment="1">
      <alignment vertical="center" wrapText="1"/>
    </xf>
    <xf numFmtId="0" fontId="12" fillId="0" borderId="2" xfId="0" applyFont="1" applyBorder="1" applyAlignment="1">
      <alignment horizontal="center" vertical="center" wrapText="1"/>
    </xf>
    <xf numFmtId="0" fontId="53" fillId="0" borderId="0" xfId="0" applyFont="1" applyAlignment="1">
      <alignment vertical="center" wrapText="1"/>
    </xf>
    <xf numFmtId="0" fontId="52" fillId="0" borderId="0" xfId="0" applyFont="1"/>
    <xf numFmtId="0" fontId="55" fillId="0" borderId="0" xfId="0" applyFont="1"/>
    <xf numFmtId="0" fontId="12" fillId="26" borderId="2" xfId="0" applyFont="1" applyFill="1" applyBorder="1" applyAlignment="1">
      <alignment horizontal="center" vertical="center" wrapText="1"/>
    </xf>
    <xf numFmtId="0" fontId="11" fillId="0" borderId="0" xfId="0" applyFont="1" applyAlignment="1">
      <alignment vertical="center" wrapText="1"/>
    </xf>
    <xf numFmtId="49" fontId="9" fillId="0" borderId="0" xfId="0" applyNumberFormat="1" applyFont="1" applyAlignment="1">
      <alignment vertical="center" wrapText="1"/>
    </xf>
    <xf numFmtId="49" fontId="11" fillId="0" borderId="0" xfId="0" applyNumberFormat="1" applyFont="1" applyAlignment="1">
      <alignment vertical="center"/>
    </xf>
    <xf numFmtId="0" fontId="12" fillId="0" borderId="2" xfId="0" applyFont="1" applyBorder="1" applyAlignment="1">
      <alignment horizontal="center" vertical="center" wrapText="1"/>
    </xf>
    <xf numFmtId="0" fontId="62" fillId="0" borderId="0" xfId="0" applyFont="1"/>
    <xf numFmtId="0" fontId="12" fillId="0" borderId="0" xfId="0" applyFont="1" applyAlignment="1">
      <alignment vertical="center" wrapText="1"/>
    </xf>
    <xf numFmtId="0" fontId="12" fillId="26" borderId="22" xfId="0" applyFont="1" applyFill="1" applyBorder="1" applyAlignment="1">
      <alignment vertical="center" wrapText="1"/>
    </xf>
    <xf numFmtId="0" fontId="62" fillId="0" borderId="0" xfId="0" applyFont="1" applyAlignment="1">
      <alignment horizontal="right" vertical="center"/>
    </xf>
    <xf numFmtId="0" fontId="7" fillId="0" borderId="0" xfId="0" applyFont="1" applyAlignment="1">
      <alignment vertical="center"/>
    </xf>
    <xf numFmtId="0" fontId="13" fillId="0" borderId="0" xfId="0" applyFont="1" applyAlignment="1">
      <alignment vertical="center"/>
    </xf>
    <xf numFmtId="0" fontId="12" fillId="0" borderId="0" xfId="0" applyFont="1" applyAlignment="1">
      <alignment horizontal="right" vertical="center"/>
    </xf>
    <xf numFmtId="0" fontId="9" fillId="0" borderId="0" xfId="0" applyFont="1" applyAlignment="1">
      <alignment vertical="center"/>
    </xf>
    <xf numFmtId="0" fontId="0" fillId="0" borderId="0" xfId="0" applyAlignment="1"/>
    <xf numFmtId="0" fontId="0" fillId="0" borderId="0" xfId="0" applyAlignment="1">
      <alignment vertical="center"/>
    </xf>
    <xf numFmtId="49" fontId="14" fillId="0" borderId="4" xfId="0" applyNumberFormat="1" applyFont="1" applyBorder="1" applyAlignment="1">
      <alignment horizontal="center" vertical="center"/>
    </xf>
    <xf numFmtId="0" fontId="14" fillId="0" borderId="0" xfId="0" applyFont="1" applyAlignment="1">
      <alignment vertical="center"/>
    </xf>
    <xf numFmtId="0" fontId="0" fillId="0" borderId="0" xfId="0"/>
    <xf numFmtId="3" fontId="13" fillId="26" borderId="2" xfId="0" applyNumberFormat="1" applyFont="1" applyFill="1" applyBorder="1" applyAlignment="1">
      <alignment vertical="center" wrapText="1"/>
    </xf>
    <xf numFmtId="49" fontId="12" fillId="0" borderId="27" xfId="0" applyNumberFormat="1" applyFont="1" applyBorder="1" applyAlignment="1">
      <alignment horizontal="center" vertical="center" wrapText="1"/>
    </xf>
    <xf numFmtId="3" fontId="12" fillId="0" borderId="27" xfId="0" applyNumberFormat="1" applyFont="1" applyBorder="1" applyAlignment="1">
      <alignment vertical="center" wrapText="1"/>
    </xf>
    <xf numFmtId="3" fontId="12" fillId="26" borderId="27" xfId="0" applyNumberFormat="1" applyFont="1" applyFill="1" applyBorder="1" applyAlignment="1">
      <alignment vertical="center" wrapText="1"/>
    </xf>
    <xf numFmtId="3" fontId="0" fillId="0" borderId="0" xfId="0" applyNumberFormat="1"/>
    <xf numFmtId="0" fontId="13" fillId="0" borderId="0" xfId="0" applyFont="1" applyAlignment="1">
      <alignment horizontal="right" vertical="top" wrapText="1"/>
    </xf>
    <xf numFmtId="0" fontId="9" fillId="0" borderId="0" xfId="0" applyFont="1" applyAlignment="1">
      <alignment vertical="center" wrapText="1"/>
    </xf>
    <xf numFmtId="0" fontId="12" fillId="0" borderId="2" xfId="0" applyFont="1" applyBorder="1" applyAlignment="1">
      <alignment horizontal="center" vertical="center" wrapText="1"/>
    </xf>
    <xf numFmtId="0" fontId="56" fillId="0" borderId="0" xfId="0" applyFont="1" applyAlignment="1">
      <alignment vertical="center" wrapText="1"/>
    </xf>
    <xf numFmtId="0" fontId="12" fillId="0" borderId="27" xfId="0" applyFont="1" applyBorder="1" applyAlignment="1">
      <alignment horizontal="center" vertical="center" wrapText="1"/>
    </xf>
    <xf numFmtId="0" fontId="12" fillId="0" borderId="0" xfId="0" applyFont="1" applyAlignment="1">
      <alignment vertical="center" wrapText="1"/>
    </xf>
    <xf numFmtId="0" fontId="12" fillId="0" borderId="2" xfId="0" applyFont="1" applyBorder="1" applyAlignment="1">
      <alignment vertical="center" wrapText="1"/>
    </xf>
    <xf numFmtId="3" fontId="12" fillId="0" borderId="2" xfId="0" applyNumberFormat="1" applyFont="1" applyBorder="1" applyAlignment="1">
      <alignment vertical="center" wrapText="1"/>
    </xf>
    <xf numFmtId="49" fontId="12" fillId="0" borderId="2"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27" xfId="0" applyNumberFormat="1" applyFont="1" applyBorder="1" applyAlignment="1">
      <alignment horizontal="center" vertical="center"/>
    </xf>
    <xf numFmtId="49" fontId="12" fillId="0" borderId="27" xfId="0" applyNumberFormat="1" applyFont="1" applyBorder="1" applyAlignment="1">
      <alignment horizontal="center" vertical="center"/>
    </xf>
    <xf numFmtId="3" fontId="12" fillId="0" borderId="27" xfId="0" applyNumberFormat="1" applyFont="1" applyBorder="1" applyAlignment="1">
      <alignment vertical="center"/>
    </xf>
    <xf numFmtId="3" fontId="13" fillId="26" borderId="27" xfId="0" applyNumberFormat="1" applyFont="1" applyFill="1" applyBorder="1" applyAlignment="1">
      <alignment vertical="center"/>
    </xf>
    <xf numFmtId="49" fontId="13" fillId="0" borderId="26" xfId="0" applyNumberFormat="1" applyFont="1" applyBorder="1" applyAlignment="1">
      <alignment horizontal="center" vertical="center"/>
    </xf>
    <xf numFmtId="0" fontId="12" fillId="0" borderId="2" xfId="0" applyFont="1" applyBorder="1" applyAlignment="1">
      <alignment horizontal="center" vertical="center"/>
    </xf>
    <xf numFmtId="2" fontId="12" fillId="0" borderId="27" xfId="0" applyNumberFormat="1" applyFont="1" applyBorder="1" applyAlignment="1">
      <alignment horizontal="center" vertical="center" wrapText="1"/>
    </xf>
    <xf numFmtId="4" fontId="13" fillId="0" borderId="27" xfId="0" applyNumberFormat="1" applyFont="1" applyBorder="1" applyAlignment="1">
      <alignment horizontal="center" vertical="center" wrapText="1"/>
    </xf>
    <xf numFmtId="0" fontId="65" fillId="0" borderId="0" xfId="0" applyFont="1" applyAlignment="1">
      <alignment wrapText="1"/>
    </xf>
    <xf numFmtId="0" fontId="65" fillId="0" borderId="27" xfId="0" applyFont="1" applyBorder="1" applyAlignment="1">
      <alignment wrapText="1"/>
    </xf>
    <xf numFmtId="0" fontId="12" fillId="0" borderId="27" xfId="0" applyFont="1" applyBorder="1" applyAlignment="1">
      <alignment horizontal="center" vertical="center"/>
    </xf>
    <xf numFmtId="0" fontId="14" fillId="0" borderId="0" xfId="0" applyFont="1"/>
    <xf numFmtId="0" fontId="13" fillId="0" borderId="0" xfId="0" applyFont="1" applyBorder="1" applyAlignment="1">
      <alignment vertical="center" wrapText="1"/>
    </xf>
    <xf numFmtId="4" fontId="13" fillId="0" borderId="0" xfId="0" applyNumberFormat="1" applyFont="1" applyBorder="1" applyAlignment="1">
      <alignment vertical="center" wrapText="1"/>
    </xf>
    <xf numFmtId="4" fontId="13" fillId="0" borderId="0" xfId="0" applyNumberFormat="1" applyFont="1" applyBorder="1" applyAlignment="1">
      <alignment horizontal="center" vertical="center" wrapText="1"/>
    </xf>
    <xf numFmtId="3" fontId="13" fillId="0" borderId="0" xfId="0" applyNumberFormat="1" applyFont="1" applyBorder="1" applyAlignment="1">
      <alignment vertical="center" wrapText="1"/>
    </xf>
    <xf numFmtId="49" fontId="13" fillId="0" borderId="0" xfId="0" applyNumberFormat="1" applyFont="1" applyBorder="1" applyAlignment="1">
      <alignment vertical="center" wrapText="1"/>
    </xf>
    <xf numFmtId="49" fontId="13"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2" fillId="26" borderId="0" xfId="0" applyFont="1" applyFill="1" applyAlignment="1">
      <alignment vertical="center" wrapText="1"/>
    </xf>
    <xf numFmtId="0" fontId="12" fillId="26" borderId="27" xfId="0" applyFont="1" applyFill="1" applyBorder="1" applyAlignment="1">
      <alignment vertical="center" wrapText="1"/>
    </xf>
    <xf numFmtId="0" fontId="12" fillId="0" borderId="0" xfId="0" applyFont="1" applyFill="1" applyAlignment="1">
      <alignment vertical="center" wrapText="1"/>
    </xf>
    <xf numFmtId="0" fontId="13" fillId="0" borderId="0" xfId="0" applyFont="1" applyBorder="1" applyAlignment="1">
      <alignment horizontal="center" vertical="center" wrapText="1"/>
    </xf>
    <xf numFmtId="3" fontId="13" fillId="26" borderId="0" xfId="0" applyNumberFormat="1" applyFont="1" applyFill="1" applyBorder="1" applyAlignment="1">
      <alignment vertical="center" wrapText="1"/>
    </xf>
    <xf numFmtId="0" fontId="12" fillId="0" borderId="0" xfId="0" applyFont="1"/>
    <xf numFmtId="3" fontId="13" fillId="28" borderId="2" xfId="0" applyNumberFormat="1" applyFont="1" applyFill="1" applyBorder="1" applyAlignment="1">
      <alignment vertical="center" wrapText="1"/>
    </xf>
    <xf numFmtId="49" fontId="12" fillId="0" borderId="27" xfId="0" applyNumberFormat="1" applyFont="1" applyBorder="1" applyAlignment="1">
      <alignment vertical="center" wrapText="1"/>
    </xf>
    <xf numFmtId="0" fontId="62" fillId="0" borderId="18" xfId="0" applyFont="1" applyBorder="1" applyAlignment="1">
      <alignment horizontal="left"/>
    </xf>
    <xf numFmtId="0" fontId="62" fillId="0" borderId="18" xfId="0" applyFont="1" applyBorder="1" applyAlignment="1">
      <alignment horizontal="center"/>
    </xf>
    <xf numFmtId="1" fontId="13" fillId="0" borderId="27" xfId="0" applyNumberFormat="1" applyFont="1" applyBorder="1" applyAlignment="1">
      <alignment vertical="center"/>
    </xf>
    <xf numFmtId="0" fontId="53" fillId="26" borderId="0" xfId="0" applyFont="1" applyFill="1" applyAlignment="1">
      <alignment vertical="center" wrapText="1"/>
    </xf>
    <xf numFmtId="0" fontId="53" fillId="0" borderId="0" xfId="0" applyFont="1" applyFill="1" applyAlignment="1">
      <alignment vertical="center" wrapText="1"/>
    </xf>
    <xf numFmtId="0" fontId="51" fillId="0" borderId="0" xfId="0" applyFont="1" applyAlignment="1">
      <alignment horizontal="right" vertical="top" wrapText="1"/>
    </xf>
    <xf numFmtId="1" fontId="12" fillId="0" borderId="27" xfId="0" applyNumberFormat="1" applyFont="1" applyBorder="1" applyAlignment="1">
      <alignment horizontal="center" vertical="center" wrapText="1"/>
    </xf>
    <xf numFmtId="3" fontId="13" fillId="28" borderId="2" xfId="0" applyNumberFormat="1" applyFont="1" applyFill="1" applyBorder="1" applyAlignment="1">
      <alignment horizontal="center" vertical="center" wrapText="1"/>
    </xf>
    <xf numFmtId="1" fontId="0" fillId="0" borderId="0" xfId="0" applyNumberFormat="1"/>
    <xf numFmtId="0" fontId="9" fillId="0" borderId="0" xfId="0" applyFont="1" applyAlignment="1">
      <alignment vertical="center" wrapText="1"/>
    </xf>
    <xf numFmtId="0" fontId="12" fillId="0" borderId="0" xfId="0" applyFont="1" applyAlignment="1">
      <alignment vertical="center" wrapText="1"/>
    </xf>
    <xf numFmtId="49" fontId="13" fillId="0" borderId="27"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3" fontId="12" fillId="0" borderId="27" xfId="0" applyNumberFormat="1" applyFont="1" applyBorder="1" applyAlignment="1">
      <alignment horizontal="center" vertical="center" wrapText="1"/>
    </xf>
    <xf numFmtId="3" fontId="13" fillId="0" borderId="27" xfId="0" applyNumberFormat="1" applyFont="1" applyBorder="1" applyAlignment="1">
      <alignment horizontal="center" wrapText="1"/>
    </xf>
    <xf numFmtId="0" fontId="69" fillId="0" borderId="0" xfId="0" applyFont="1"/>
    <xf numFmtId="0" fontId="9" fillId="0" borderId="0" xfId="0" applyFont="1" applyAlignment="1">
      <alignment vertical="center" wrapText="1"/>
    </xf>
    <xf numFmtId="0" fontId="12" fillId="0" borderId="0" xfId="0" applyFont="1" applyAlignment="1">
      <alignment vertical="center" wrapText="1"/>
    </xf>
    <xf numFmtId="0" fontId="12" fillId="0" borderId="27" xfId="0" applyFont="1" applyBorder="1" applyAlignment="1">
      <alignment horizontal="center" vertical="center" wrapText="1"/>
    </xf>
    <xf numFmtId="0" fontId="62" fillId="0" borderId="0" xfId="0" applyFont="1" applyAlignment="1">
      <alignment vertical="center" wrapText="1"/>
    </xf>
    <xf numFmtId="0" fontId="3" fillId="0" borderId="0" xfId="251" applyFont="1" applyFill="1" applyAlignment="1">
      <alignment vertical="center" wrapText="1"/>
    </xf>
    <xf numFmtId="0" fontId="3" fillId="0" borderId="0" xfId="251" applyFont="1" applyFill="1" applyAlignment="1">
      <alignment horizontal="right" vertical="center"/>
    </xf>
    <xf numFmtId="0" fontId="12" fillId="0" borderId="0" xfId="251" applyFont="1" applyFill="1" applyAlignment="1">
      <alignment vertical="center" wrapText="1"/>
    </xf>
    <xf numFmtId="0" fontId="12" fillId="0" borderId="0" xfId="251" applyFont="1" applyAlignment="1">
      <alignment vertical="center" wrapText="1"/>
    </xf>
    <xf numFmtId="0" fontId="8" fillId="0" borderId="0" xfId="251" applyFont="1" applyFill="1" applyAlignment="1">
      <alignment horizontal="center" vertical="center" wrapText="1"/>
    </xf>
    <xf numFmtId="0" fontId="8" fillId="0" borderId="0" xfId="251" applyFont="1" applyFill="1" applyAlignment="1">
      <alignment vertical="center"/>
    </xf>
    <xf numFmtId="49" fontId="3" fillId="0" borderId="4" xfId="251" applyNumberFormat="1" applyFont="1" applyFill="1" applyBorder="1" applyAlignment="1">
      <alignment horizontal="center" vertical="center" wrapText="1"/>
    </xf>
    <xf numFmtId="0" fontId="8" fillId="26" borderId="0" xfId="0" applyFont="1" applyFill="1" applyAlignment="1">
      <alignment vertical="center"/>
    </xf>
    <xf numFmtId="0" fontId="3" fillId="0" borderId="0" xfId="251" applyFont="1" applyFill="1" applyBorder="1" applyAlignment="1">
      <alignment vertical="center" wrapText="1"/>
    </xf>
    <xf numFmtId="0" fontId="71" fillId="0" borderId="0" xfId="1" applyFont="1" applyAlignment="1">
      <alignment horizontal="center" wrapText="1"/>
    </xf>
    <xf numFmtId="0" fontId="56" fillId="0" borderId="0" xfId="251" applyFont="1" applyFill="1" applyAlignment="1">
      <alignment vertical="center" wrapText="1"/>
    </xf>
    <xf numFmtId="0" fontId="56" fillId="0" borderId="0" xfId="251" applyFont="1" applyAlignment="1">
      <alignment vertical="center" wrapText="1"/>
    </xf>
    <xf numFmtId="0" fontId="70" fillId="0" borderId="0" xfId="0" applyFont="1" applyAlignment="1">
      <alignment vertical="center" wrapText="1"/>
    </xf>
    <xf numFmtId="0" fontId="73" fillId="0" borderId="0" xfId="0" applyFont="1"/>
    <xf numFmtId="0" fontId="65" fillId="0" borderId="22" xfId="0" applyFont="1" applyBorder="1"/>
    <xf numFmtId="0" fontId="65" fillId="0" borderId="20" xfId="0" applyFont="1" applyBorder="1"/>
    <xf numFmtId="0" fontId="13" fillId="0" borderId="22" xfId="0" applyFont="1" applyBorder="1" applyAlignment="1">
      <alignment vertical="center" wrapText="1"/>
    </xf>
    <xf numFmtId="0" fontId="7" fillId="0" borderId="0" xfId="0" applyFont="1" applyAlignment="1">
      <alignment horizontal="right" vertical="top" wrapText="1"/>
    </xf>
    <xf numFmtId="0" fontId="70" fillId="0" borderId="0" xfId="0" applyFont="1"/>
    <xf numFmtId="0" fontId="3" fillId="0" borderId="0" xfId="0" applyFont="1"/>
    <xf numFmtId="0" fontId="7" fillId="0" borderId="0" xfId="0" applyFont="1" applyAlignment="1">
      <alignment horizontal="center" vertical="center"/>
    </xf>
    <xf numFmtId="49" fontId="62" fillId="0" borderId="4" xfId="0" applyNumberFormat="1" applyFont="1" applyBorder="1" applyAlignment="1">
      <alignment horizontal="center" vertical="center"/>
    </xf>
    <xf numFmtId="49" fontId="62" fillId="0" borderId="4" xfId="0" applyNumberFormat="1" applyFont="1" applyBorder="1" applyAlignment="1">
      <alignment horizontal="center"/>
    </xf>
    <xf numFmtId="0" fontId="62" fillId="0" borderId="27" xfId="0" applyFont="1" applyBorder="1" applyAlignment="1">
      <alignment horizontal="center" vertical="center" wrapText="1"/>
    </xf>
    <xf numFmtId="182" fontId="62" fillId="0" borderId="27" xfId="0" applyNumberFormat="1" applyFont="1" applyBorder="1" applyAlignment="1">
      <alignment horizontal="center" vertical="center" wrapText="1"/>
    </xf>
    <xf numFmtId="183" fontId="62" fillId="0" borderId="27" xfId="0" applyNumberFormat="1" applyFont="1" applyBorder="1" applyAlignment="1">
      <alignment vertical="center" wrapText="1"/>
    </xf>
    <xf numFmtId="4" fontId="62" fillId="0" borderId="27" xfId="0" applyNumberFormat="1" applyFont="1" applyBorder="1" applyAlignment="1">
      <alignment vertical="center" wrapText="1"/>
    </xf>
    <xf numFmtId="3" fontId="62" fillId="0" borderId="27" xfId="0" applyNumberFormat="1" applyFont="1" applyBorder="1" applyAlignment="1">
      <alignment vertical="center" wrapText="1"/>
    </xf>
    <xf numFmtId="1" fontId="62" fillId="0" borderId="27" xfId="0" applyNumberFormat="1" applyFont="1" applyBorder="1" applyAlignment="1">
      <alignment vertical="center" wrapText="1"/>
    </xf>
    <xf numFmtId="49" fontId="7" fillId="0" borderId="27" xfId="0" applyNumberFormat="1" applyFont="1" applyBorder="1" applyAlignment="1">
      <alignment horizontal="center" vertical="center" wrapText="1"/>
    </xf>
    <xf numFmtId="3" fontId="7" fillId="0" borderId="27" xfId="0" applyNumberFormat="1" applyFont="1" applyBorder="1" applyAlignment="1">
      <alignment vertical="center" wrapText="1"/>
    </xf>
    <xf numFmtId="0" fontId="70" fillId="0" borderId="0" xfId="0" applyFont="1" applyAlignment="1">
      <alignment horizontal="right" vertical="center"/>
    </xf>
    <xf numFmtId="0" fontId="3" fillId="0" borderId="0" xfId="0" applyFont="1" applyAlignment="1">
      <alignment horizontal="right" vertical="center"/>
    </xf>
    <xf numFmtId="0" fontId="56" fillId="26" borderId="22" xfId="0" applyFont="1" applyFill="1" applyBorder="1" applyAlignment="1">
      <alignment horizontal="right" vertical="center" wrapText="1"/>
    </xf>
    <xf numFmtId="2" fontId="56" fillId="26" borderId="22" xfId="0" applyNumberFormat="1" applyFont="1" applyFill="1" applyBorder="1" applyAlignment="1">
      <alignment horizontal="right" vertical="center" wrapText="1"/>
    </xf>
    <xf numFmtId="0" fontId="56" fillId="26" borderId="2" xfId="0" applyFont="1" applyFill="1" applyBorder="1" applyAlignment="1">
      <alignment vertical="center" wrapText="1"/>
    </xf>
    <xf numFmtId="4" fontId="56" fillId="26" borderId="2" xfId="0" applyNumberFormat="1" applyFont="1" applyFill="1" applyBorder="1" applyAlignment="1">
      <alignment vertical="center" wrapText="1"/>
    </xf>
    <xf numFmtId="0" fontId="56" fillId="26" borderId="22" xfId="0" applyFont="1" applyFill="1" applyBorder="1" applyAlignment="1">
      <alignment vertical="center" wrapText="1"/>
    </xf>
    <xf numFmtId="4" fontId="56" fillId="26" borderId="22" xfId="0" applyNumberFormat="1" applyFont="1" applyFill="1" applyBorder="1" applyAlignment="1">
      <alignment vertical="center" wrapText="1"/>
    </xf>
    <xf numFmtId="0" fontId="3" fillId="26" borderId="0" xfId="0" applyFont="1" applyFill="1"/>
    <xf numFmtId="0" fontId="8" fillId="26" borderId="0" xfId="0" applyFont="1" applyFill="1" applyAlignment="1">
      <alignment horizontal="center" vertical="center"/>
    </xf>
    <xf numFmtId="49" fontId="3" fillId="26" borderId="4" xfId="0" applyNumberFormat="1" applyFont="1" applyFill="1" applyBorder="1" applyAlignment="1">
      <alignment horizontal="center" vertical="center"/>
    </xf>
    <xf numFmtId="49" fontId="3" fillId="0" borderId="4" xfId="0" applyNumberFormat="1" applyFont="1" applyBorder="1" applyAlignment="1">
      <alignment horizontal="center" vertical="center" wrapText="1"/>
    </xf>
    <xf numFmtId="0" fontId="3" fillId="26" borderId="22" xfId="0" applyFont="1" applyFill="1" applyBorder="1" applyAlignment="1">
      <alignment horizontal="center" vertical="center" wrapText="1"/>
    </xf>
    <xf numFmtId="49" fontId="3" fillId="26" borderId="31" xfId="0" applyNumberFormat="1" applyFont="1" applyFill="1" applyBorder="1" applyAlignment="1">
      <alignment horizontal="center" vertical="center"/>
    </xf>
    <xf numFmtId="49" fontId="3" fillId="26" borderId="32"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7" fillId="26" borderId="0" xfId="0" applyFont="1" applyFill="1"/>
    <xf numFmtId="0" fontId="14" fillId="26" borderId="0" xfId="0" applyFont="1" applyFill="1"/>
    <xf numFmtId="3" fontId="0" fillId="0" borderId="0" xfId="0" applyNumberFormat="1" applyFill="1"/>
    <xf numFmtId="0" fontId="13" fillId="0" borderId="0" xfId="0" applyFont="1" applyAlignment="1"/>
    <xf numFmtId="0" fontId="12" fillId="0" borderId="2" xfId="0" applyFont="1" applyBorder="1" applyAlignment="1">
      <alignment vertical="center" wrapText="1"/>
    </xf>
    <xf numFmtId="0" fontId="3" fillId="0" borderId="0" xfId="251" applyFont="1" applyFill="1" applyAlignment="1">
      <alignment vertical="center" wrapText="1"/>
    </xf>
    <xf numFmtId="0" fontId="12" fillId="26" borderId="36" xfId="0" applyFont="1" applyFill="1" applyBorder="1" applyAlignment="1">
      <alignment vertical="center" wrapText="1"/>
    </xf>
    <xf numFmtId="4" fontId="12" fillId="0" borderId="36" xfId="0" applyNumberFormat="1" applyFont="1" applyBorder="1" applyAlignment="1">
      <alignment vertical="center" wrapText="1"/>
    </xf>
    <xf numFmtId="0" fontId="12" fillId="0" borderId="36" xfId="0" applyFont="1" applyBorder="1" applyAlignment="1">
      <alignment vertical="center" wrapText="1"/>
    </xf>
    <xf numFmtId="3" fontId="12" fillId="0" borderId="36" xfId="0" applyNumberFormat="1" applyFont="1" applyBorder="1" applyAlignment="1">
      <alignment vertical="center" wrapText="1"/>
    </xf>
    <xf numFmtId="0" fontId="0" fillId="0" borderId="36" xfId="0" applyBorder="1"/>
    <xf numFmtId="1" fontId="12" fillId="0" borderId="36" xfId="0" applyNumberFormat="1" applyFont="1" applyBorder="1" applyAlignment="1">
      <alignment vertical="center" wrapText="1"/>
    </xf>
    <xf numFmtId="3" fontId="13" fillId="26" borderId="2" xfId="0" applyNumberFormat="1" applyFont="1" applyFill="1" applyBorder="1" applyAlignment="1">
      <alignment horizontal="center" vertical="center" wrapText="1"/>
    </xf>
    <xf numFmtId="49" fontId="3" fillId="0" borderId="31" xfId="251" applyNumberFormat="1" applyFont="1" applyFill="1" applyBorder="1" applyAlignment="1">
      <alignment horizontal="center" vertical="center" wrapText="1"/>
    </xf>
    <xf numFmtId="0" fontId="0" fillId="0" borderId="37" xfId="0" applyBorder="1"/>
    <xf numFmtId="0" fontId="78" fillId="0" borderId="0" xfId="0" applyFont="1"/>
    <xf numFmtId="0" fontId="78" fillId="0" borderId="0" xfId="0" applyFont="1" applyAlignment="1">
      <alignment horizontal="left"/>
    </xf>
    <xf numFmtId="0" fontId="80" fillId="0" borderId="0" xfId="0" applyFont="1"/>
    <xf numFmtId="0" fontId="80" fillId="0" borderId="0" xfId="0" applyFont="1" applyAlignment="1">
      <alignment horizontal="left"/>
    </xf>
    <xf numFmtId="0" fontId="12" fillId="0" borderId="0" xfId="0" applyFont="1" applyAlignment="1">
      <alignment vertical="center" wrapText="1"/>
    </xf>
    <xf numFmtId="184" fontId="12" fillId="0" borderId="27" xfId="0" applyNumberFormat="1" applyFont="1" applyBorder="1" applyAlignment="1">
      <alignment horizontal="center" vertical="center" wrapText="1"/>
    </xf>
    <xf numFmtId="0" fontId="0" fillId="0" borderId="41" xfId="0" applyBorder="1"/>
    <xf numFmtId="178" fontId="12" fillId="26" borderId="2" xfId="0" applyNumberFormat="1" applyFont="1" applyFill="1" applyBorder="1" applyAlignment="1">
      <alignment vertical="center" wrapText="1"/>
    </xf>
    <xf numFmtId="49" fontId="12" fillId="26" borderId="2" xfId="0" applyNumberFormat="1" applyFont="1" applyFill="1" applyBorder="1" applyAlignment="1">
      <alignment horizontal="center" vertical="center" wrapText="1"/>
    </xf>
    <xf numFmtId="0" fontId="82" fillId="0" borderId="0" xfId="0" applyFont="1" applyAlignment="1">
      <alignment vertical="center"/>
    </xf>
    <xf numFmtId="0" fontId="62" fillId="29" borderId="43" xfId="0" applyFont="1" applyFill="1" applyBorder="1" applyAlignment="1">
      <alignment horizontal="center" vertical="center" wrapText="1"/>
    </xf>
    <xf numFmtId="0" fontId="62" fillId="29" borderId="44" xfId="0" applyFont="1" applyFill="1" applyBorder="1" applyAlignment="1">
      <alignment horizontal="center" vertical="center" wrapText="1"/>
    </xf>
    <xf numFmtId="0" fontId="62" fillId="29" borderId="32" xfId="0" applyFont="1" applyFill="1" applyBorder="1" applyAlignment="1">
      <alignment horizontal="center" vertical="center" wrapText="1"/>
    </xf>
    <xf numFmtId="0" fontId="62" fillId="0" borderId="32" xfId="0" applyFont="1" applyBorder="1" applyAlignment="1">
      <alignment vertical="center" wrapText="1"/>
    </xf>
    <xf numFmtId="0" fontId="62" fillId="0" borderId="44" xfId="0" applyFont="1" applyBorder="1" applyAlignment="1">
      <alignment vertical="center" wrapText="1"/>
    </xf>
    <xf numFmtId="0" fontId="62" fillId="0" borderId="44" xfId="0" applyFont="1" applyBorder="1" applyAlignment="1">
      <alignment horizontal="center" vertical="center" wrapText="1"/>
    </xf>
    <xf numFmtId="0" fontId="62" fillId="26" borderId="44" xfId="0" applyFont="1" applyFill="1" applyBorder="1" applyAlignment="1">
      <alignment vertical="center" wrapText="1"/>
    </xf>
    <xf numFmtId="0" fontId="62" fillId="0" borderId="46" xfId="0" applyFont="1" applyBorder="1" applyAlignment="1">
      <alignment horizontal="center" vertical="center" wrapText="1"/>
    </xf>
    <xf numFmtId="0" fontId="62" fillId="26" borderId="46" xfId="0" applyFont="1" applyFill="1" applyBorder="1" applyAlignment="1">
      <alignment vertical="center" wrapText="1"/>
    </xf>
    <xf numFmtId="0" fontId="62" fillId="30" borderId="44" xfId="0" applyFont="1" applyFill="1" applyBorder="1" applyAlignment="1">
      <alignment horizontal="center" vertical="center" wrapText="1"/>
    </xf>
    <xf numFmtId="0" fontId="62" fillId="26" borderId="44" xfId="0" applyFont="1" applyFill="1" applyBorder="1" applyAlignment="1">
      <alignment horizontal="left" vertical="center" wrapText="1"/>
    </xf>
    <xf numFmtId="0" fontId="7" fillId="0" borderId="44" xfId="0" applyFont="1" applyBorder="1" applyAlignment="1">
      <alignment vertical="center" wrapText="1"/>
    </xf>
    <xf numFmtId="0" fontId="84" fillId="0" borderId="0" xfId="0" applyFont="1" applyAlignment="1">
      <alignment vertical="center"/>
    </xf>
    <xf numFmtId="0" fontId="81" fillId="0" borderId="0" xfId="0" applyFont="1"/>
    <xf numFmtId="0" fontId="63" fillId="26" borderId="51" xfId="0" applyFont="1" applyFill="1" applyBorder="1" applyAlignment="1">
      <alignment horizontal="center" vertical="center" wrapText="1"/>
    </xf>
    <xf numFmtId="0" fontId="63" fillId="26" borderId="38" xfId="0" applyFont="1" applyFill="1" applyBorder="1" applyAlignment="1">
      <alignment horizontal="center" vertical="center" wrapText="1"/>
    </xf>
    <xf numFmtId="1" fontId="0" fillId="26" borderId="0" xfId="0" applyNumberFormat="1" applyFill="1"/>
    <xf numFmtId="0" fontId="4" fillId="26" borderId="0" xfId="3" applyFont="1" applyFill="1" applyBorder="1" applyAlignment="1"/>
    <xf numFmtId="165" fontId="0" fillId="26" borderId="0" xfId="0" applyNumberFormat="1" applyFill="1"/>
    <xf numFmtId="3" fontId="0" fillId="26" borderId="0" xfId="0" applyNumberFormat="1" applyFill="1"/>
    <xf numFmtId="1" fontId="62" fillId="0" borderId="44" xfId="0" applyNumberFormat="1" applyFont="1" applyBorder="1" applyAlignment="1">
      <alignment horizontal="center" vertical="center" wrapText="1"/>
    </xf>
    <xf numFmtId="0" fontId="13" fillId="0" borderId="0" xfId="0" applyFont="1" applyAlignment="1">
      <alignment horizontal="right" vertical="center" wrapText="1"/>
    </xf>
    <xf numFmtId="0" fontId="88" fillId="0" borderId="0" xfId="0" applyFont="1"/>
    <xf numFmtId="0" fontId="0" fillId="0" borderId="47" xfId="0" applyBorder="1"/>
    <xf numFmtId="9" fontId="0" fillId="0" borderId="0" xfId="0" applyNumberFormat="1"/>
    <xf numFmtId="0" fontId="0" fillId="0" borderId="50" xfId="0" applyBorder="1"/>
    <xf numFmtId="1" fontId="69" fillId="0" borderId="49" xfId="0" applyNumberFormat="1" applyFont="1" applyBorder="1"/>
    <xf numFmtId="0" fontId="0" fillId="0" borderId="0" xfId="0" applyAlignment="1">
      <alignment vertical="top" wrapText="1"/>
    </xf>
    <xf numFmtId="0" fontId="12" fillId="26" borderId="2" xfId="0" applyFont="1" applyFill="1" applyBorder="1" applyAlignment="1">
      <alignment horizontal="center" wrapText="1"/>
    </xf>
    <xf numFmtId="0" fontId="0" fillId="0" borderId="0" xfId="0" applyBorder="1"/>
    <xf numFmtId="0" fontId="91" fillId="0" borderId="0" xfId="0" applyFont="1" applyAlignment="1">
      <alignment horizontal="center" vertical="center"/>
    </xf>
    <xf numFmtId="0" fontId="92" fillId="0" borderId="0" xfId="0" applyFont="1" applyAlignment="1">
      <alignment vertical="center"/>
    </xf>
    <xf numFmtId="0" fontId="91" fillId="0" borderId="0" xfId="0" applyFont="1" applyAlignment="1">
      <alignment vertical="center"/>
    </xf>
    <xf numFmtId="0" fontId="56" fillId="0" borderId="4" xfId="0" applyFont="1" applyBorder="1" applyAlignment="1">
      <alignment horizontal="center" vertical="center" wrapText="1"/>
    </xf>
    <xf numFmtId="0" fontId="56" fillId="0" borderId="46" xfId="0" applyFont="1" applyBorder="1" applyAlignment="1">
      <alignment horizontal="center" vertical="center" wrapText="1"/>
    </xf>
    <xf numFmtId="0" fontId="56" fillId="0" borderId="43"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0" xfId="0" applyFont="1" applyAlignment="1">
      <alignment horizontal="center" vertical="center" wrapText="1"/>
    </xf>
    <xf numFmtId="0" fontId="56" fillId="0" borderId="31"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44" xfId="0" applyFont="1" applyBorder="1" applyAlignment="1">
      <alignment horizontal="center" vertical="center" wrapText="1"/>
    </xf>
    <xf numFmtId="0" fontId="54" fillId="0" borderId="44" xfId="0" applyFont="1" applyBorder="1" applyAlignment="1">
      <alignment horizontal="center" vertical="center" wrapText="1"/>
    </xf>
    <xf numFmtId="0" fontId="91" fillId="0" borderId="0" xfId="0" applyFont="1" applyAlignment="1">
      <alignment horizontal="right" vertical="center"/>
    </xf>
    <xf numFmtId="0" fontId="92" fillId="0" borderId="0" xfId="0" applyFont="1" applyAlignment="1">
      <alignment horizontal="right" vertical="center"/>
    </xf>
    <xf numFmtId="3" fontId="92" fillId="0" borderId="0" xfId="0" applyNumberFormat="1" applyFont="1" applyAlignment="1">
      <alignment horizontal="right" vertical="center"/>
    </xf>
    <xf numFmtId="0" fontId="78" fillId="0" borderId="40" xfId="0" applyFont="1" applyBorder="1" applyAlignment="1">
      <alignment horizontal="center"/>
    </xf>
    <xf numFmtId="0" fontId="79" fillId="0" borderId="60" xfId="0" applyFont="1" applyBorder="1" applyAlignment="1">
      <alignment vertical="top" wrapText="1"/>
    </xf>
    <xf numFmtId="0" fontId="79" fillId="0" borderId="60" xfId="0" applyFont="1" applyBorder="1" applyAlignment="1">
      <alignment horizontal="center" vertical="top" wrapText="1"/>
    </xf>
    <xf numFmtId="0" fontId="79" fillId="0" borderId="60" xfId="0" applyFont="1" applyBorder="1" applyAlignment="1">
      <alignment vertical="top"/>
    </xf>
    <xf numFmtId="0" fontId="79" fillId="0" borderId="61" xfId="0" applyFont="1" applyBorder="1" applyAlignment="1">
      <alignment horizontal="center" vertical="top"/>
    </xf>
    <xf numFmtId="0" fontId="79" fillId="0" borderId="60" xfId="0" applyFont="1" applyBorder="1" applyAlignment="1">
      <alignment horizontal="center" vertical="top"/>
    </xf>
    <xf numFmtId="0" fontId="79" fillId="0" borderId="60" xfId="0" applyFont="1" applyBorder="1" applyAlignment="1">
      <alignment horizontal="left" wrapText="1"/>
    </xf>
    <xf numFmtId="0" fontId="79" fillId="26" borderId="60" xfId="0" applyFont="1" applyFill="1" applyBorder="1" applyAlignment="1">
      <alignment horizontal="center" vertical="top" wrapText="1"/>
    </xf>
    <xf numFmtId="0" fontId="79" fillId="0" borderId="61" xfId="0" applyFont="1" applyBorder="1" applyAlignment="1">
      <alignment horizontal="center" vertical="top" wrapText="1"/>
    </xf>
    <xf numFmtId="0" fontId="79" fillId="0" borderId="60" xfId="0" applyFont="1" applyBorder="1" applyAlignment="1">
      <alignment wrapText="1"/>
    </xf>
    <xf numFmtId="0" fontId="78" fillId="0" borderId="60" xfId="0" applyFont="1" applyBorder="1" applyAlignment="1">
      <alignment wrapText="1"/>
    </xf>
    <xf numFmtId="0" fontId="79" fillId="0" borderId="52" xfId="0" applyFont="1" applyBorder="1" applyAlignment="1">
      <alignment wrapText="1"/>
    </xf>
    <xf numFmtId="3" fontId="79" fillId="0" borderId="60" xfId="0" applyNumberFormat="1" applyFont="1" applyBorder="1" applyAlignment="1">
      <alignment horizontal="right" wrapText="1"/>
    </xf>
    <xf numFmtId="1" fontId="79" fillId="0" borderId="60" xfId="0" applyNumberFormat="1" applyFont="1" applyBorder="1" applyAlignment="1">
      <alignment horizontal="right" vertical="top" wrapText="1"/>
    </xf>
    <xf numFmtId="4" fontId="12" fillId="0" borderId="60" xfId="0" applyNumberFormat="1" applyFont="1" applyBorder="1" applyAlignment="1">
      <alignment vertical="center" wrapText="1"/>
    </xf>
    <xf numFmtId="0" fontId="12" fillId="0" borderId="60" xfId="0" applyFont="1" applyBorder="1" applyAlignment="1">
      <alignment vertical="center" wrapText="1"/>
    </xf>
    <xf numFmtId="3" fontId="12" fillId="0" borderId="60" xfId="0" applyNumberFormat="1" applyFont="1" applyBorder="1" applyAlignment="1">
      <alignment vertical="center" wrapText="1"/>
    </xf>
    <xf numFmtId="0" fontId="9" fillId="26" borderId="0" xfId="0" applyFont="1" applyFill="1" applyAlignment="1">
      <alignment vertical="center" wrapText="1"/>
    </xf>
    <xf numFmtId="0" fontId="91" fillId="0" borderId="0" xfId="0" applyFont="1" applyAlignment="1">
      <alignment vertical="center"/>
    </xf>
    <xf numFmtId="0" fontId="62" fillId="26" borderId="44" xfId="0" applyFont="1" applyFill="1" applyBorder="1" applyAlignment="1">
      <alignment horizontal="center" vertical="center" wrapText="1"/>
    </xf>
    <xf numFmtId="2" fontId="0" fillId="0" borderId="0" xfId="0" applyNumberFormat="1" applyAlignment="1">
      <alignment vertical="center"/>
    </xf>
    <xf numFmtId="1" fontId="13" fillId="26" borderId="27" xfId="0" applyNumberFormat="1" applyFont="1" applyFill="1" applyBorder="1" applyAlignment="1">
      <alignment horizontal="right" vertical="center"/>
    </xf>
    <xf numFmtId="3" fontId="12" fillId="26" borderId="27" xfId="0" applyNumberFormat="1" applyFont="1" applyFill="1" applyBorder="1" applyAlignment="1">
      <alignment vertical="center"/>
    </xf>
    <xf numFmtId="0" fontId="12" fillId="26" borderId="27" xfId="0" applyNumberFormat="1" applyFont="1" applyFill="1" applyBorder="1" applyAlignment="1">
      <alignment horizontal="right" vertical="center"/>
    </xf>
    <xf numFmtId="4" fontId="12" fillId="26" borderId="27" xfId="0" applyNumberFormat="1" applyFont="1" applyFill="1" applyBorder="1" applyAlignment="1">
      <alignment vertical="center"/>
    </xf>
    <xf numFmtId="0" fontId="91" fillId="0" borderId="60" xfId="0" applyFont="1" applyBorder="1" applyAlignment="1">
      <alignment horizontal="right" vertical="center"/>
    </xf>
    <xf numFmtId="1" fontId="12" fillId="26" borderId="27" xfId="0" applyNumberFormat="1" applyFont="1" applyFill="1" applyBorder="1" applyAlignment="1">
      <alignment vertical="center"/>
    </xf>
    <xf numFmtId="0" fontId="54" fillId="26" borderId="2" xfId="0" applyFont="1" applyFill="1" applyBorder="1" applyAlignment="1">
      <alignment vertical="center" wrapText="1"/>
    </xf>
    <xf numFmtId="49" fontId="54" fillId="26" borderId="2" xfId="0" applyNumberFormat="1" applyFont="1" applyFill="1" applyBorder="1" applyAlignment="1">
      <alignment horizontal="center" vertical="center" wrapText="1"/>
    </xf>
    <xf numFmtId="4" fontId="54" fillId="26" borderId="2" xfId="0" applyNumberFormat="1" applyFont="1" applyFill="1" applyBorder="1" applyAlignment="1">
      <alignment vertical="center" wrapText="1"/>
    </xf>
    <xf numFmtId="3" fontId="54" fillId="26" borderId="2" xfId="0" applyNumberFormat="1" applyFont="1" applyFill="1" applyBorder="1" applyAlignment="1">
      <alignment vertical="center" wrapText="1"/>
    </xf>
    <xf numFmtId="0" fontId="12" fillId="0" borderId="2" xfId="0" applyFont="1" applyBorder="1" applyAlignment="1">
      <alignment horizontal="center" vertical="center" wrapText="1"/>
    </xf>
    <xf numFmtId="0" fontId="0" fillId="0" borderId="0" xfId="0"/>
    <xf numFmtId="0" fontId="12" fillId="26" borderId="60" xfId="0" applyFont="1" applyFill="1" applyBorder="1" applyAlignment="1">
      <alignment vertical="center" wrapText="1"/>
    </xf>
    <xf numFmtId="4" fontId="12" fillId="26" borderId="60" xfId="0" applyNumberFormat="1" applyFont="1" applyFill="1" applyBorder="1" applyAlignment="1">
      <alignment vertical="center" wrapText="1"/>
    </xf>
    <xf numFmtId="0" fontId="0" fillId="0" borderId="0" xfId="0"/>
    <xf numFmtId="4" fontId="77" fillId="26" borderId="0" xfId="0" applyNumberFormat="1" applyFont="1" applyFill="1" applyBorder="1" applyAlignment="1">
      <alignment vertical="top"/>
    </xf>
    <xf numFmtId="0" fontId="12" fillId="0" borderId="2" xfId="0" applyFont="1" applyBorder="1" applyAlignment="1">
      <alignment vertical="center" wrapText="1"/>
    </xf>
    <xf numFmtId="0" fontId="0" fillId="0" borderId="0" xfId="0"/>
    <xf numFmtId="0" fontId="14" fillId="26" borderId="0" xfId="0" applyFont="1" applyFill="1" applyAlignment="1"/>
    <xf numFmtId="0" fontId="3" fillId="0" borderId="63" xfId="251" applyFont="1" applyFill="1" applyBorder="1" applyAlignment="1">
      <alignment horizontal="center" vertical="center" wrapText="1"/>
    </xf>
    <xf numFmtId="0" fontId="3" fillId="0" borderId="63" xfId="251" applyFont="1" applyFill="1" applyBorder="1" applyAlignment="1">
      <alignment horizontal="center" wrapText="1"/>
    </xf>
    <xf numFmtId="0" fontId="3" fillId="0" borderId="63" xfId="251" applyFont="1" applyFill="1" applyBorder="1" applyAlignment="1">
      <alignment wrapText="1"/>
    </xf>
    <xf numFmtId="0" fontId="70" fillId="0" borderId="63" xfId="251" applyFont="1" applyFill="1" applyBorder="1" applyAlignment="1">
      <alignment horizontal="center" vertical="center" wrapText="1"/>
    </xf>
    <xf numFmtId="180" fontId="3" fillId="26" borderId="63" xfId="1" applyNumberFormat="1" applyFont="1" applyFill="1" applyBorder="1" applyAlignment="1">
      <alignment vertical="center" wrapText="1"/>
    </xf>
    <xf numFmtId="2" fontId="12" fillId="26" borderId="63" xfId="1" applyNumberFormat="1" applyFont="1" applyFill="1" applyBorder="1" applyAlignment="1">
      <alignment vertical="center" wrapText="1"/>
    </xf>
    <xf numFmtId="180" fontId="12" fillId="26" borderId="63" xfId="1" applyNumberFormat="1" applyFont="1" applyFill="1" applyBorder="1" applyAlignment="1">
      <alignment vertical="center" wrapText="1"/>
    </xf>
    <xf numFmtId="0" fontId="8" fillId="26" borderId="63" xfId="251" applyFont="1" applyFill="1" applyBorder="1" applyAlignment="1">
      <alignment horizontal="center" vertical="center"/>
    </xf>
    <xf numFmtId="2" fontId="3" fillId="26" borderId="63" xfId="251" applyNumberFormat="1" applyFont="1" applyFill="1" applyBorder="1" applyAlignment="1">
      <alignment vertical="center"/>
    </xf>
    <xf numFmtId="2" fontId="3" fillId="26" borderId="63" xfId="251" applyNumberFormat="1" applyFont="1" applyFill="1" applyBorder="1" applyAlignment="1">
      <alignment horizontal="right" vertical="center"/>
    </xf>
    <xf numFmtId="0" fontId="3" fillId="26" borderId="63" xfId="251" applyFont="1" applyFill="1" applyBorder="1" applyAlignment="1">
      <alignment horizontal="center" vertical="center"/>
    </xf>
    <xf numFmtId="2" fontId="3" fillId="26" borderId="63" xfId="251" applyNumberFormat="1" applyFont="1" applyFill="1" applyBorder="1" applyAlignment="1">
      <alignment horizontal="center" vertical="center"/>
    </xf>
    <xf numFmtId="4" fontId="5" fillId="31" borderId="63" xfId="1" applyNumberFormat="1" applyFont="1" applyFill="1" applyBorder="1" applyAlignment="1">
      <alignment vertical="center" wrapText="1"/>
    </xf>
    <xf numFmtId="178" fontId="3" fillId="26" borderId="63" xfId="251" applyNumberFormat="1" applyFont="1" applyFill="1" applyBorder="1" applyAlignment="1">
      <alignment horizontal="right" vertical="center"/>
    </xf>
    <xf numFmtId="0" fontId="12" fillId="26" borderId="0" xfId="251" applyFont="1" applyFill="1" applyAlignment="1">
      <alignment vertical="center" wrapText="1"/>
    </xf>
    <xf numFmtId="0" fontId="5" fillId="31" borderId="63" xfId="1" applyFont="1" applyFill="1" applyBorder="1" applyAlignment="1">
      <alignment vertical="center" wrapText="1"/>
    </xf>
    <xf numFmtId="180" fontId="3" fillId="26" borderId="63" xfId="0" applyNumberFormat="1" applyFont="1" applyFill="1" applyBorder="1" applyAlignment="1">
      <alignment vertical="center" wrapText="1"/>
    </xf>
    <xf numFmtId="0" fontId="5" fillId="27" borderId="63" xfId="1" applyFont="1" applyFill="1" applyBorder="1" applyAlignment="1">
      <alignment vertical="center" wrapText="1"/>
    </xf>
    <xf numFmtId="2" fontId="3" fillId="0" borderId="63" xfId="0" applyNumberFormat="1" applyFont="1" applyBorder="1" applyAlignment="1">
      <alignment vertical="center" wrapText="1"/>
    </xf>
    <xf numFmtId="180" fontId="3" fillId="0" borderId="63" xfId="1" applyNumberFormat="1" applyFont="1" applyBorder="1" applyAlignment="1">
      <alignment vertical="center" wrapText="1"/>
    </xf>
    <xf numFmtId="2" fontId="12" fillId="0" borderId="63" xfId="1" applyNumberFormat="1" applyFont="1" applyBorder="1" applyAlignment="1">
      <alignment vertical="center" wrapText="1"/>
    </xf>
    <xf numFmtId="180" fontId="12" fillId="0" borderId="63" xfId="1" applyNumberFormat="1" applyFont="1" applyBorder="1" applyAlignment="1">
      <alignment vertical="center" wrapText="1"/>
    </xf>
    <xf numFmtId="0" fontId="3" fillId="0" borderId="63" xfId="251" applyFont="1" applyFill="1" applyBorder="1" applyAlignment="1">
      <alignment horizontal="right" vertical="center" wrapText="1"/>
    </xf>
    <xf numFmtId="2" fontId="3" fillId="0" borderId="63" xfId="251" applyNumberFormat="1" applyFont="1" applyFill="1" applyBorder="1" applyAlignment="1">
      <alignment vertical="center"/>
    </xf>
    <xf numFmtId="2" fontId="3" fillId="0" borderId="63" xfId="251" applyNumberFormat="1" applyFont="1" applyFill="1" applyBorder="1" applyAlignment="1">
      <alignment horizontal="right" vertical="center" wrapText="1"/>
    </xf>
    <xf numFmtId="4" fontId="5" fillId="27" borderId="63" xfId="1" applyNumberFormat="1" applyFont="1" applyFill="1" applyBorder="1" applyAlignment="1">
      <alignment vertical="center" wrapText="1"/>
    </xf>
    <xf numFmtId="178" fontId="3" fillId="0" borderId="63" xfId="251" applyNumberFormat="1" applyFont="1" applyFill="1" applyBorder="1" applyAlignment="1">
      <alignment horizontal="right" vertical="center"/>
    </xf>
    <xf numFmtId="0" fontId="8" fillId="0" borderId="63" xfId="251" applyFont="1" applyFill="1" applyBorder="1" applyAlignment="1">
      <alignment vertical="center" wrapText="1"/>
    </xf>
    <xf numFmtId="2" fontId="8" fillId="0" borderId="63" xfId="0" applyNumberFormat="1" applyFont="1" applyBorder="1" applyAlignment="1">
      <alignment vertical="center" wrapText="1"/>
    </xf>
    <xf numFmtId="180" fontId="8" fillId="0" borderId="63" xfId="1" applyNumberFormat="1" applyFont="1" applyBorder="1" applyAlignment="1">
      <alignment vertical="center" wrapText="1"/>
    </xf>
    <xf numFmtId="179" fontId="8" fillId="0" borderId="63" xfId="1" applyNumberFormat="1" applyFont="1" applyBorder="1" applyAlignment="1">
      <alignment vertical="center" wrapText="1"/>
    </xf>
    <xf numFmtId="1" fontId="8" fillId="0" borderId="63" xfId="1" applyNumberFormat="1" applyFont="1" applyBorder="1" applyAlignment="1">
      <alignment vertical="center" wrapText="1"/>
    </xf>
    <xf numFmtId="3" fontId="63" fillId="26" borderId="63" xfId="0" applyNumberFormat="1" applyFont="1" applyFill="1" applyBorder="1"/>
    <xf numFmtId="0" fontId="6" fillId="26" borderId="63" xfId="3" applyFont="1" applyFill="1" applyBorder="1" applyAlignment="1">
      <alignment horizontal="left"/>
    </xf>
    <xf numFmtId="0" fontId="6" fillId="26" borderId="63" xfId="3" applyFont="1" applyFill="1" applyBorder="1" applyAlignment="1">
      <alignment horizontal="center"/>
    </xf>
    <xf numFmtId="0" fontId="68" fillId="26" borderId="63" xfId="0" applyFont="1" applyFill="1" applyBorder="1"/>
    <xf numFmtId="165" fontId="63" fillId="26" borderId="63" xfId="0" applyNumberFormat="1" applyFont="1" applyFill="1" applyBorder="1"/>
    <xf numFmtId="179" fontId="63" fillId="26" borderId="63" xfId="0" applyNumberFormat="1" applyFont="1" applyFill="1" applyBorder="1"/>
    <xf numFmtId="0" fontId="63" fillId="26" borderId="63" xfId="0" applyFont="1" applyFill="1" applyBorder="1"/>
    <xf numFmtId="2" fontId="63" fillId="26" borderId="63" xfId="0" applyNumberFormat="1" applyFont="1" applyFill="1" applyBorder="1"/>
    <xf numFmtId="3" fontId="68" fillId="26" borderId="63" xfId="0" applyNumberFormat="1" applyFont="1" applyFill="1" applyBorder="1"/>
    <xf numFmtId="0" fontId="6" fillId="26" borderId="63" xfId="3" applyFont="1" applyFill="1" applyBorder="1" applyAlignment="1">
      <alignment horizontal="left" wrapText="1"/>
    </xf>
    <xf numFmtId="1" fontId="63" fillId="26" borderId="63" xfId="0" applyNumberFormat="1" applyFont="1" applyFill="1" applyBorder="1"/>
    <xf numFmtId="1" fontId="6" fillId="26" borderId="63" xfId="3" applyNumberFormat="1" applyFont="1" applyFill="1" applyBorder="1" applyAlignment="1"/>
    <xf numFmtId="1" fontId="6" fillId="26" borderId="63" xfId="3" applyNumberFormat="1" applyFont="1" applyFill="1" applyBorder="1" applyAlignment="1">
      <alignment horizontal="center"/>
    </xf>
    <xf numFmtId="2" fontId="85" fillId="26" borderId="63" xfId="0" applyNumberFormat="1" applyFont="1" applyFill="1" applyBorder="1"/>
    <xf numFmtId="1" fontId="85" fillId="26" borderId="63" xfId="0" applyNumberFormat="1" applyFont="1" applyFill="1" applyBorder="1"/>
    <xf numFmtId="0" fontId="12" fillId="26" borderId="70" xfId="0" applyFont="1" applyFill="1" applyBorder="1" applyAlignment="1">
      <alignment vertical="center" wrapText="1"/>
    </xf>
    <xf numFmtId="165" fontId="12" fillId="26" borderId="70" xfId="0" applyNumberFormat="1" applyFont="1" applyFill="1" applyBorder="1" applyAlignment="1">
      <alignment vertical="center" wrapText="1"/>
    </xf>
    <xf numFmtId="0" fontId="3" fillId="0" borderId="0" xfId="251" applyFont="1" applyFill="1" applyAlignment="1">
      <alignment vertical="center" wrapText="1"/>
    </xf>
    <xf numFmtId="0" fontId="0" fillId="0" borderId="0" xfId="0"/>
    <xf numFmtId="177" fontId="12" fillId="26" borderId="2" xfId="0" applyNumberFormat="1" applyFont="1" applyFill="1" applyBorder="1" applyAlignment="1">
      <alignment vertical="center" wrapText="1"/>
    </xf>
    <xf numFmtId="0" fontId="63" fillId="26" borderId="63" xfId="0" applyFont="1" applyFill="1" applyBorder="1" applyAlignment="1">
      <alignment horizontal="center" vertical="center" wrapText="1"/>
    </xf>
    <xf numFmtId="0" fontId="0" fillId="26" borderId="0" xfId="0" applyFill="1" applyBorder="1" applyAlignment="1">
      <alignment vertical="center" wrapText="1"/>
    </xf>
    <xf numFmtId="2" fontId="0" fillId="26" borderId="0" xfId="0" applyNumberFormat="1" applyFill="1"/>
    <xf numFmtId="180" fontId="56" fillId="26" borderId="22" xfId="0" applyNumberFormat="1" applyFont="1" applyFill="1" applyBorder="1" applyAlignment="1">
      <alignment horizontal="right" vertical="center" wrapText="1"/>
    </xf>
    <xf numFmtId="180" fontId="0" fillId="0" borderId="0" xfId="0" applyNumberFormat="1"/>
    <xf numFmtId="1" fontId="54" fillId="26" borderId="2" xfId="0" applyNumberFormat="1" applyFont="1" applyFill="1" applyBorder="1" applyAlignment="1">
      <alignment vertical="center" wrapText="1"/>
    </xf>
    <xf numFmtId="0" fontId="52" fillId="26" borderId="0" xfId="0" applyFont="1" applyFill="1"/>
    <xf numFmtId="0" fontId="12" fillId="0" borderId="60" xfId="0" applyFont="1" applyBorder="1" applyAlignment="1">
      <alignment horizontal="left" vertical="center" wrapText="1"/>
    </xf>
    <xf numFmtId="0" fontId="63" fillId="26" borderId="77" xfId="0" applyFont="1" applyFill="1" applyBorder="1" applyAlignment="1">
      <alignment horizontal="center" vertical="center" wrapText="1"/>
    </xf>
    <xf numFmtId="0" fontId="63" fillId="26" borderId="76" xfId="0" applyFont="1" applyFill="1" applyBorder="1" applyAlignment="1">
      <alignment horizontal="center" vertical="center" wrapText="1"/>
    </xf>
    <xf numFmtId="165" fontId="63" fillId="26" borderId="76" xfId="0" applyNumberFormat="1" applyFont="1" applyFill="1" applyBorder="1"/>
    <xf numFmtId="3" fontId="63" fillId="26" borderId="76" xfId="0" applyNumberFormat="1" applyFont="1" applyFill="1" applyBorder="1"/>
    <xf numFmtId="0" fontId="63" fillId="26" borderId="76" xfId="0" applyFont="1" applyFill="1" applyBorder="1"/>
    <xf numFmtId="3" fontId="68" fillId="26" borderId="76" xfId="0" applyNumberFormat="1" applyFont="1" applyFill="1" applyBorder="1"/>
    <xf numFmtId="179" fontId="63" fillId="26" borderId="76" xfId="0" applyNumberFormat="1" applyFont="1" applyFill="1" applyBorder="1"/>
    <xf numFmtId="0" fontId="63" fillId="32" borderId="77" xfId="0" applyFont="1" applyFill="1" applyBorder="1" applyAlignment="1">
      <alignment horizontal="center" vertical="center" wrapText="1"/>
    </xf>
    <xf numFmtId="165" fontId="93" fillId="26" borderId="63" xfId="0" applyNumberFormat="1" applyFont="1" applyFill="1" applyBorder="1"/>
    <xf numFmtId="2" fontId="9" fillId="26" borderId="0" xfId="0" applyNumberFormat="1" applyFont="1" applyFill="1" applyAlignment="1">
      <alignment vertical="center" wrapText="1"/>
    </xf>
    <xf numFmtId="0" fontId="9" fillId="26" borderId="0" xfId="0" applyFont="1" applyFill="1" applyAlignment="1">
      <alignment horizontal="right" vertical="center"/>
    </xf>
    <xf numFmtId="2" fontId="58" fillId="26" borderId="0" xfId="0" applyNumberFormat="1" applyFont="1" applyFill="1" applyAlignment="1">
      <alignment vertical="center" wrapText="1"/>
    </xf>
    <xf numFmtId="0" fontId="10" fillId="26" borderId="0" xfId="0" applyFont="1" applyFill="1" applyAlignment="1">
      <alignment horizontal="center" vertical="center" wrapText="1"/>
    </xf>
    <xf numFmtId="0" fontId="10" fillId="26" borderId="0" xfId="0" applyFont="1" applyFill="1" applyAlignment="1">
      <alignment vertical="center"/>
    </xf>
    <xf numFmtId="49" fontId="58" fillId="26" borderId="4" xfId="0" applyNumberFormat="1" applyFont="1" applyFill="1" applyBorder="1" applyAlignment="1">
      <alignment horizontal="center" vertical="center" wrapText="1"/>
    </xf>
    <xf numFmtId="49" fontId="9" fillId="26" borderId="4" xfId="0" applyNumberFormat="1" applyFont="1" applyFill="1" applyBorder="1" applyAlignment="1">
      <alignment horizontal="center" vertical="center" wrapText="1"/>
    </xf>
    <xf numFmtId="0" fontId="56" fillId="26" borderId="2" xfId="0" applyFont="1" applyFill="1" applyBorder="1" applyAlignment="1">
      <alignment horizontal="center" vertical="center" wrapText="1"/>
    </xf>
    <xf numFmtId="2" fontId="56" fillId="26" borderId="2" xfId="0" applyNumberFormat="1" applyFont="1" applyFill="1" applyBorder="1" applyAlignment="1">
      <alignment horizontal="center" vertical="center" wrapText="1"/>
    </xf>
    <xf numFmtId="0" fontId="56" fillId="26" borderId="56" xfId="0" applyFont="1" applyFill="1" applyBorder="1" applyAlignment="1">
      <alignment horizontal="center" vertical="center" wrapText="1"/>
    </xf>
    <xf numFmtId="0" fontId="0" fillId="26" borderId="60" xfId="0" applyFill="1" applyBorder="1"/>
    <xf numFmtId="1" fontId="0" fillId="26" borderId="39" xfId="0" applyNumberFormat="1" applyFill="1" applyBorder="1"/>
    <xf numFmtId="0" fontId="0" fillId="26" borderId="62" xfId="0" applyFill="1" applyBorder="1"/>
    <xf numFmtId="1" fontId="0" fillId="26" borderId="60" xfId="0" applyNumberFormat="1" applyFill="1" applyBorder="1"/>
    <xf numFmtId="2" fontId="0" fillId="26" borderId="60" xfId="0" applyNumberFormat="1" applyFill="1" applyBorder="1"/>
    <xf numFmtId="1" fontId="56" fillId="26" borderId="2" xfId="0" applyNumberFormat="1" applyFont="1" applyFill="1" applyBorder="1" applyAlignment="1">
      <alignment vertical="center" wrapText="1"/>
    </xf>
    <xf numFmtId="180" fontId="56" fillId="26" borderId="22" xfId="0" applyNumberFormat="1" applyFont="1" applyFill="1" applyBorder="1" applyAlignment="1">
      <alignment vertical="center" wrapText="1"/>
    </xf>
    <xf numFmtId="0" fontId="0" fillId="26" borderId="39" xfId="0" applyFill="1" applyBorder="1"/>
    <xf numFmtId="0" fontId="0" fillId="26" borderId="0" xfId="0" applyFill="1" applyBorder="1"/>
    <xf numFmtId="0" fontId="14" fillId="26" borderId="0" xfId="0" applyFont="1" applyFill="1" applyBorder="1" applyAlignment="1">
      <alignment textRotation="90"/>
    </xf>
    <xf numFmtId="49" fontId="56" fillId="26" borderId="2" xfId="0" applyNumberFormat="1" applyFont="1" applyFill="1" applyBorder="1" applyAlignment="1">
      <alignment horizontal="center" vertical="center" wrapText="1"/>
    </xf>
    <xf numFmtId="180" fontId="56" fillId="26" borderId="2" xfId="0" applyNumberFormat="1" applyFont="1" applyFill="1" applyBorder="1" applyAlignment="1">
      <alignment vertical="center" wrapText="1"/>
    </xf>
    <xf numFmtId="165" fontId="56" fillId="26" borderId="2" xfId="0" applyNumberFormat="1" applyFont="1" applyFill="1" applyBorder="1" applyAlignment="1">
      <alignment vertical="center" wrapText="1"/>
    </xf>
    <xf numFmtId="0" fontId="14" fillId="26" borderId="22" xfId="0" applyFont="1" applyFill="1" applyBorder="1" applyAlignment="1">
      <alignment horizontal="center" vertical="center"/>
    </xf>
    <xf numFmtId="0" fontId="14" fillId="26" borderId="22" xfId="0" applyFont="1" applyFill="1" applyBorder="1"/>
    <xf numFmtId="0" fontId="14" fillId="26" borderId="22" xfId="0" applyFont="1" applyFill="1" applyBorder="1" applyAlignment="1">
      <alignment wrapText="1"/>
    </xf>
    <xf numFmtId="0" fontId="0" fillId="26" borderId="60" xfId="0" applyFont="1" applyFill="1" applyBorder="1" applyAlignment="1">
      <alignment wrapText="1"/>
    </xf>
    <xf numFmtId="2" fontId="53" fillId="26" borderId="0" xfId="0" applyNumberFormat="1" applyFont="1" applyFill="1" applyAlignment="1">
      <alignment vertical="center" wrapText="1"/>
    </xf>
    <xf numFmtId="0" fontId="62" fillId="26" borderId="60" xfId="0" applyFont="1" applyFill="1" applyBorder="1" applyAlignment="1">
      <alignment vertical="center" wrapText="1"/>
    </xf>
    <xf numFmtId="1" fontId="62" fillId="26" borderId="60" xfId="0" applyNumberFormat="1" applyFont="1" applyFill="1" applyBorder="1" applyAlignment="1">
      <alignment vertical="center" wrapText="1"/>
    </xf>
    <xf numFmtId="0" fontId="14" fillId="26" borderId="22" xfId="0" applyFont="1" applyFill="1" applyBorder="1" applyAlignment="1"/>
    <xf numFmtId="0" fontId="14" fillId="26" borderId="60" xfId="0" applyFont="1" applyFill="1" applyBorder="1" applyAlignment="1"/>
    <xf numFmtId="0" fontId="0" fillId="26" borderId="60" xfId="0" applyFont="1" applyFill="1" applyBorder="1" applyAlignment="1"/>
    <xf numFmtId="2" fontId="52" fillId="26" borderId="0" xfId="0" applyNumberFormat="1" applyFont="1" applyFill="1"/>
    <xf numFmtId="0" fontId="14" fillId="26" borderId="60" xfId="0" applyFont="1" applyFill="1" applyBorder="1"/>
    <xf numFmtId="0" fontId="0" fillId="26" borderId="60" xfId="0" applyFont="1" applyFill="1" applyBorder="1"/>
    <xf numFmtId="0" fontId="52" fillId="26" borderId="0" xfId="0" applyFont="1" applyFill="1" applyAlignment="1"/>
    <xf numFmtId="1" fontId="14" fillId="26" borderId="0" xfId="0" applyNumberFormat="1" applyFont="1" applyFill="1" applyAlignment="1"/>
    <xf numFmtId="0" fontId="65" fillId="26" borderId="23" xfId="100" applyFont="1" applyFill="1" applyBorder="1" applyAlignment="1">
      <alignment vertical="center" wrapText="1"/>
    </xf>
    <xf numFmtId="0" fontId="6" fillId="26" borderId="76" xfId="3" applyFont="1" applyFill="1" applyBorder="1" applyAlignment="1">
      <alignment horizontal="left"/>
    </xf>
    <xf numFmtId="0" fontId="6" fillId="26" borderId="76" xfId="3" applyFont="1" applyFill="1" applyBorder="1" applyAlignment="1">
      <alignment horizontal="center"/>
    </xf>
    <xf numFmtId="0" fontId="68" fillId="26" borderId="76" xfId="0" applyFont="1" applyFill="1" applyBorder="1"/>
    <xf numFmtId="0" fontId="0" fillId="0" borderId="0" xfId="0"/>
    <xf numFmtId="179" fontId="68" fillId="26" borderId="76" xfId="0" applyNumberFormat="1" applyFont="1" applyFill="1" applyBorder="1" applyAlignment="1">
      <alignment horizontal="right"/>
    </xf>
    <xf numFmtId="4" fontId="13" fillId="0" borderId="60" xfId="0" applyNumberFormat="1" applyFont="1" applyBorder="1" applyAlignment="1">
      <alignment vertical="center" wrapText="1"/>
    </xf>
    <xf numFmtId="0" fontId="13" fillId="0" borderId="60" xfId="0" applyFont="1" applyBorder="1" applyAlignment="1">
      <alignment vertical="center" wrapText="1"/>
    </xf>
    <xf numFmtId="4" fontId="12" fillId="0" borderId="78" xfId="0" applyNumberFormat="1" applyFont="1" applyBorder="1" applyAlignment="1">
      <alignment vertical="center" wrapText="1"/>
    </xf>
    <xf numFmtId="0" fontId="12" fillId="0" borderId="78" xfId="0" applyFont="1" applyBorder="1" applyAlignment="1">
      <alignment vertical="center" wrapText="1"/>
    </xf>
    <xf numFmtId="0" fontId="65" fillId="0" borderId="78" xfId="0" applyFont="1" applyBorder="1"/>
    <xf numFmtId="3" fontId="13" fillId="0" borderId="60" xfId="0" applyNumberFormat="1" applyFont="1" applyBorder="1" applyAlignment="1">
      <alignment vertical="center" wrapText="1"/>
    </xf>
    <xf numFmtId="165" fontId="12" fillId="26" borderId="22" xfId="0" applyNumberFormat="1" applyFont="1" applyFill="1" applyBorder="1" applyAlignment="1">
      <alignment vertical="center" wrapText="1"/>
    </xf>
    <xf numFmtId="2" fontId="68" fillId="26" borderId="63" xfId="0" applyNumberFormat="1" applyFont="1" applyFill="1" applyBorder="1" applyAlignment="1">
      <alignment horizontal="right"/>
    </xf>
    <xf numFmtId="165" fontId="13" fillId="0" borderId="2" xfId="0" applyNumberFormat="1" applyFont="1" applyBorder="1" applyAlignment="1">
      <alignment vertical="center" wrapText="1"/>
    </xf>
    <xf numFmtId="165" fontId="12" fillId="26" borderId="36" xfId="0" applyNumberFormat="1" applyFont="1" applyFill="1" applyBorder="1" applyAlignment="1">
      <alignment vertical="center" wrapText="1"/>
    </xf>
    <xf numFmtId="165" fontId="12" fillId="0" borderId="2" xfId="0" applyNumberFormat="1" applyFont="1" applyBorder="1" applyAlignment="1">
      <alignment horizontal="center" vertical="center" wrapText="1"/>
    </xf>
    <xf numFmtId="0" fontId="91" fillId="0" borderId="60" xfId="0" applyFont="1" applyBorder="1" applyAlignment="1">
      <alignment horizontal="center" vertical="center"/>
    </xf>
    <xf numFmtId="0" fontId="91" fillId="0" borderId="0" xfId="0" applyFont="1" applyAlignment="1">
      <alignment vertical="center" wrapText="1"/>
    </xf>
    <xf numFmtId="4" fontId="91" fillId="0" borderId="80" xfId="0" applyNumberFormat="1" applyFont="1" applyBorder="1" applyAlignment="1">
      <alignment horizontal="right" vertical="center"/>
    </xf>
    <xf numFmtId="0" fontId="86" fillId="0" borderId="27" xfId="0" applyFont="1" applyBorder="1" applyAlignment="1">
      <alignment wrapText="1"/>
    </xf>
    <xf numFmtId="0" fontId="0" fillId="0" borderId="27" xfId="0" applyBorder="1"/>
    <xf numFmtId="0" fontId="0" fillId="0" borderId="84" xfId="0" applyBorder="1"/>
    <xf numFmtId="2" fontId="0" fillId="0" borderId="84" xfId="0" applyNumberFormat="1" applyBorder="1"/>
    <xf numFmtId="1" fontId="66" fillId="26" borderId="75" xfId="3" applyNumberFormat="1" applyFont="1" applyFill="1" applyBorder="1" applyAlignment="1">
      <alignment horizontal="left" vertical="center" wrapText="1"/>
    </xf>
    <xf numFmtId="0" fontId="66" fillId="26" borderId="75" xfId="0" applyFont="1" applyFill="1" applyBorder="1" applyAlignment="1">
      <alignment horizontal="center" vertical="center" wrapText="1"/>
    </xf>
    <xf numFmtId="0" fontId="62" fillId="0" borderId="75" xfId="0" applyFont="1" applyBorder="1" applyAlignment="1">
      <alignment horizontal="center" vertical="center" wrapText="1"/>
    </xf>
    <xf numFmtId="0" fontId="62" fillId="0" borderId="32"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75" xfId="0" applyFont="1" applyBorder="1" applyAlignment="1">
      <alignment horizontal="center" vertical="center" wrapText="1"/>
    </xf>
    <xf numFmtId="178" fontId="65" fillId="26" borderId="24" xfId="100" applyNumberFormat="1" applyFont="1" applyFill="1" applyBorder="1" applyAlignment="1">
      <alignment vertical="center" wrapText="1"/>
    </xf>
    <xf numFmtId="0" fontId="61" fillId="0" borderId="79" xfId="0" applyFont="1" applyBorder="1" applyAlignment="1">
      <alignment horizontal="left"/>
    </xf>
    <xf numFmtId="0" fontId="61" fillId="0" borderId="79" xfId="0" applyFont="1" applyBorder="1" applyAlignment="1">
      <alignment horizontal="center"/>
    </xf>
    <xf numFmtId="2" fontId="61" fillId="26" borderId="79" xfId="0" applyNumberFormat="1" applyFont="1" applyFill="1" applyBorder="1"/>
    <xf numFmtId="0" fontId="61" fillId="26" borderId="0" xfId="0" applyFont="1" applyFill="1" applyBorder="1"/>
    <xf numFmtId="1" fontId="61" fillId="26" borderId="79" xfId="0" applyNumberFormat="1" applyFont="1" applyFill="1" applyBorder="1"/>
    <xf numFmtId="0" fontId="60" fillId="0" borderId="79" xfId="0" applyFont="1" applyBorder="1" applyAlignment="1">
      <alignment wrapText="1"/>
    </xf>
    <xf numFmtId="0" fontId="61" fillId="0" borderId="79" xfId="0" applyFont="1" applyBorder="1"/>
    <xf numFmtId="2" fontId="61" fillId="0" borderId="79" xfId="0" applyNumberFormat="1" applyFont="1" applyBorder="1"/>
    <xf numFmtId="1" fontId="74" fillId="26" borderId="79" xfId="0" applyNumberFormat="1" applyFont="1" applyFill="1" applyBorder="1"/>
    <xf numFmtId="0" fontId="0" fillId="0" borderId="79" xfId="0" applyBorder="1"/>
    <xf numFmtId="0" fontId="0" fillId="0" borderId="79" xfId="0" applyBorder="1" applyAlignment="1">
      <alignment horizontal="center" wrapText="1"/>
    </xf>
    <xf numFmtId="0" fontId="12" fillId="0" borderId="79" xfId="0" applyFont="1" applyBorder="1" applyAlignment="1">
      <alignment vertical="center" wrapText="1"/>
    </xf>
    <xf numFmtId="0" fontId="12" fillId="26" borderId="79" xfId="0" applyFont="1" applyFill="1" applyBorder="1" applyAlignment="1">
      <alignment vertical="center" wrapText="1"/>
    </xf>
    <xf numFmtId="0" fontId="65" fillId="26" borderId="24" xfId="100" applyFont="1" applyFill="1" applyBorder="1" applyAlignment="1">
      <alignment horizontal="center" wrapText="1"/>
    </xf>
    <xf numFmtId="0" fontId="12" fillId="26" borderId="27" xfId="0" applyFont="1" applyFill="1" applyBorder="1" applyAlignment="1">
      <alignment horizontal="center" wrapText="1"/>
    </xf>
    <xf numFmtId="0" fontId="12" fillId="26" borderId="79" xfId="0" applyFont="1" applyFill="1" applyBorder="1" applyAlignment="1">
      <alignment horizontal="center" vertical="center" wrapText="1"/>
    </xf>
    <xf numFmtId="3" fontId="13" fillId="0" borderId="2" xfId="0" applyNumberFormat="1" applyFont="1" applyBorder="1" applyAlignment="1">
      <alignment vertical="center" wrapText="1"/>
    </xf>
    <xf numFmtId="0" fontId="78" fillId="0" borderId="54" xfId="0" applyFont="1" applyBorder="1" applyAlignment="1">
      <alignment horizontal="center"/>
    </xf>
    <xf numFmtId="49" fontId="79" fillId="0" borderId="79" xfId="0" applyNumberFormat="1" applyFont="1" applyBorder="1" applyAlignment="1">
      <alignment vertical="top" wrapText="1"/>
    </xf>
    <xf numFmtId="0" fontId="79" fillId="0" borderId="79" xfId="0" applyFont="1" applyBorder="1" applyAlignment="1">
      <alignment wrapText="1"/>
    </xf>
    <xf numFmtId="0" fontId="56" fillId="26" borderId="79" xfId="0" applyFont="1" applyFill="1" applyBorder="1" applyAlignment="1">
      <alignment vertical="center" wrapText="1"/>
    </xf>
    <xf numFmtId="4" fontId="56" fillId="26" borderId="79" xfId="0" applyNumberFormat="1" applyFont="1" applyFill="1" applyBorder="1" applyAlignment="1">
      <alignment vertical="center" wrapText="1"/>
    </xf>
    <xf numFmtId="2" fontId="56" fillId="26" borderId="79" xfId="0" applyNumberFormat="1" applyFont="1" applyFill="1" applyBorder="1" applyAlignment="1">
      <alignment horizontal="right" vertical="center" wrapText="1"/>
    </xf>
    <xf numFmtId="180" fontId="56" fillId="26" borderId="80" xfId="0" applyNumberFormat="1" applyFont="1" applyFill="1" applyBorder="1" applyAlignment="1">
      <alignment vertical="center" wrapText="1"/>
    </xf>
    <xf numFmtId="0" fontId="0" fillId="0" borderId="0" xfId="0" applyAlignment="1">
      <alignment wrapText="1"/>
    </xf>
    <xf numFmtId="0" fontId="0" fillId="0" borderId="0" xfId="0"/>
    <xf numFmtId="0" fontId="59" fillId="0" borderId="0" xfId="0" applyFont="1" applyAlignment="1">
      <alignment vertical="center" wrapText="1"/>
    </xf>
    <xf numFmtId="1" fontId="61" fillId="0" borderId="79" xfId="0" applyNumberFormat="1" applyFont="1" applyBorder="1"/>
    <xf numFmtId="0" fontId="70" fillId="0" borderId="80" xfId="251" applyFont="1" applyFill="1" applyBorder="1" applyAlignment="1">
      <alignment horizontal="center" vertical="center" wrapText="1"/>
    </xf>
    <xf numFmtId="0" fontId="71" fillId="0" borderId="88" xfId="1" applyFont="1" applyBorder="1" applyAlignment="1">
      <alignment horizontal="center" vertical="center" wrapText="1"/>
    </xf>
    <xf numFmtId="0" fontId="76" fillId="0" borderId="52" xfId="0" applyFont="1" applyBorder="1" applyAlignment="1">
      <alignment vertical="top"/>
    </xf>
    <xf numFmtId="0" fontId="76" fillId="0" borderId="60" xfId="0" applyFont="1" applyBorder="1" applyAlignment="1">
      <alignment vertical="top" wrapText="1"/>
    </xf>
    <xf numFmtId="0" fontId="76" fillId="0" borderId="60" xfId="0" applyFont="1" applyBorder="1" applyAlignment="1">
      <alignment horizontal="left" wrapText="1"/>
    </xf>
    <xf numFmtId="0" fontId="76" fillId="0" borderId="52" xfId="0" applyFont="1" applyBorder="1" applyAlignment="1">
      <alignment vertical="top" wrapText="1"/>
    </xf>
    <xf numFmtId="0" fontId="78" fillId="0" borderId="40" xfId="0" applyFont="1" applyFill="1" applyBorder="1" applyAlignment="1">
      <alignment horizontal="center"/>
    </xf>
    <xf numFmtId="0" fontId="79" fillId="0" borderId="60" xfId="0" applyFont="1" applyFill="1" applyBorder="1" applyAlignment="1">
      <alignment vertical="top"/>
    </xf>
    <xf numFmtId="0" fontId="79" fillId="0" borderId="60" xfId="0" applyFont="1" applyFill="1" applyBorder="1" applyAlignment="1">
      <alignment vertical="top" wrapText="1"/>
    </xf>
    <xf numFmtId="49" fontId="79" fillId="0" borderId="60" xfId="0" applyNumberFormat="1" applyFont="1" applyFill="1" applyBorder="1" applyAlignment="1">
      <alignment vertical="top" wrapText="1"/>
    </xf>
    <xf numFmtId="0" fontId="79" fillId="0" borderId="60" xfId="0" applyFont="1" applyFill="1" applyBorder="1" applyAlignment="1">
      <alignment wrapText="1"/>
    </xf>
    <xf numFmtId="0" fontId="80" fillId="0" borderId="0" xfId="0" applyFont="1" applyFill="1"/>
    <xf numFmtId="0" fontId="0" fillId="0" borderId="0" xfId="0" applyFill="1" applyAlignment="1"/>
    <xf numFmtId="0" fontId="0" fillId="0" borderId="0" xfId="0" applyFill="1"/>
    <xf numFmtId="0" fontId="12" fillId="0" borderId="80" xfId="0" applyFont="1" applyBorder="1" applyAlignment="1">
      <alignment horizontal="center" vertical="center" wrapText="1"/>
    </xf>
    <xf numFmtId="3" fontId="13" fillId="0" borderId="80" xfId="0" applyNumberFormat="1" applyFont="1" applyBorder="1" applyAlignment="1">
      <alignment vertical="center" wrapText="1"/>
    </xf>
    <xf numFmtId="3" fontId="12" fillId="0" borderId="80" xfId="0" applyNumberFormat="1" applyFont="1" applyBorder="1" applyAlignment="1">
      <alignment vertical="center" wrapText="1"/>
    </xf>
    <xf numFmtId="9" fontId="0" fillId="0" borderId="0" xfId="0" applyNumberFormat="1" applyBorder="1"/>
    <xf numFmtId="0" fontId="0" fillId="0" borderId="0" xfId="0" applyBorder="1" applyAlignment="1">
      <alignment horizontal="center"/>
    </xf>
    <xf numFmtId="1" fontId="0" fillId="0" borderId="0" xfId="0" applyNumberFormat="1" applyBorder="1"/>
    <xf numFmtId="49" fontId="0" fillId="0" borderId="0" xfId="0" applyNumberFormat="1" applyBorder="1" applyAlignment="1">
      <alignment horizontal="center"/>
    </xf>
    <xf numFmtId="10" fontId="0" fillId="0" borderId="0" xfId="0" applyNumberFormat="1" applyBorder="1"/>
    <xf numFmtId="0" fontId="0" fillId="0" borderId="79" xfId="0" applyBorder="1" applyAlignment="1">
      <alignment horizontal="center"/>
    </xf>
    <xf numFmtId="1" fontId="0" fillId="0" borderId="79" xfId="0" applyNumberFormat="1" applyBorder="1"/>
    <xf numFmtId="3" fontId="12" fillId="0" borderId="79" xfId="0" applyNumberFormat="1" applyFont="1" applyBorder="1" applyAlignment="1">
      <alignment vertical="center" wrapText="1"/>
    </xf>
    <xf numFmtId="2" fontId="63" fillId="26" borderId="77" xfId="0" applyNumberFormat="1" applyFont="1" applyFill="1" applyBorder="1" applyAlignment="1">
      <alignment horizontal="center" vertical="center" wrapText="1"/>
    </xf>
    <xf numFmtId="0" fontId="0" fillId="0" borderId="0" xfId="0" applyAlignment="1">
      <alignment vertical="center"/>
    </xf>
    <xf numFmtId="0" fontId="62" fillId="0" borderId="75" xfId="0" applyFont="1" applyBorder="1" applyAlignment="1">
      <alignment vertical="center" wrapText="1"/>
    </xf>
    <xf numFmtId="0" fontId="62" fillId="0" borderId="46" xfId="0" applyFont="1" applyBorder="1" applyAlignment="1">
      <alignment vertical="center" wrapText="1"/>
    </xf>
    <xf numFmtId="0" fontId="15" fillId="0" borderId="90" xfId="0" applyFont="1" applyBorder="1" applyAlignment="1">
      <alignment horizontal="center" vertical="center" wrapText="1"/>
    </xf>
    <xf numFmtId="0" fontId="62" fillId="26" borderId="75" xfId="0" applyFont="1" applyFill="1" applyBorder="1" applyAlignment="1">
      <alignment vertical="center" wrapText="1"/>
    </xf>
    <xf numFmtId="0" fontId="0" fillId="0" borderId="0" xfId="0"/>
    <xf numFmtId="165" fontId="12" fillId="26" borderId="63" xfId="0" applyNumberFormat="1" applyFont="1" applyFill="1" applyBorder="1" applyAlignment="1">
      <alignment vertical="center" wrapText="1"/>
    </xf>
    <xf numFmtId="4" fontId="12" fillId="0" borderId="63" xfId="0" applyNumberFormat="1" applyFont="1" applyBorder="1" applyAlignment="1">
      <alignment vertical="center" wrapText="1"/>
    </xf>
    <xf numFmtId="0" fontId="12" fillId="0" borderId="63" xfId="0" applyFont="1" applyBorder="1" applyAlignment="1">
      <alignment vertical="center" wrapText="1"/>
    </xf>
    <xf numFmtId="3" fontId="12" fillId="0" borderId="63" xfId="0" applyNumberFormat="1" applyFont="1" applyBorder="1" applyAlignment="1">
      <alignment vertical="center" wrapText="1"/>
    </xf>
    <xf numFmtId="1" fontId="3" fillId="26" borderId="63" xfId="251" applyNumberFormat="1" applyFont="1" applyFill="1" applyBorder="1" applyAlignment="1">
      <alignment horizontal="center" vertical="center"/>
    </xf>
    <xf numFmtId="3" fontId="5" fillId="31" borderId="63" xfId="1" applyNumberFormat="1" applyFont="1" applyFill="1" applyBorder="1" applyAlignment="1">
      <alignment vertical="center" wrapText="1"/>
    </xf>
    <xf numFmtId="4" fontId="68" fillId="26" borderId="63" xfId="0" applyNumberFormat="1" applyFont="1" applyFill="1" applyBorder="1"/>
    <xf numFmtId="10" fontId="0" fillId="0" borderId="0" xfId="0" applyNumberFormat="1"/>
    <xf numFmtId="10" fontId="0" fillId="0" borderId="0" xfId="0" applyNumberFormat="1" applyAlignment="1">
      <alignment vertical="center"/>
    </xf>
    <xf numFmtId="0" fontId="13" fillId="26" borderId="0" xfId="0" applyFont="1" applyFill="1" applyAlignment="1">
      <alignment horizontal="right" vertical="top" wrapText="1"/>
    </xf>
    <xf numFmtId="1" fontId="62" fillId="0" borderId="46" xfId="0" applyNumberFormat="1" applyFont="1" applyBorder="1" applyAlignment="1">
      <alignment horizontal="center" vertical="center" wrapText="1"/>
    </xf>
    <xf numFmtId="1" fontId="62" fillId="30" borderId="44" xfId="0" applyNumberFormat="1" applyFont="1" applyFill="1" applyBorder="1" applyAlignment="1">
      <alignment horizontal="center" vertical="center" wrapText="1"/>
    </xf>
    <xf numFmtId="1" fontId="0" fillId="0" borderId="0" xfId="0" applyNumberFormat="1" applyAlignment="1">
      <alignment vertical="center"/>
    </xf>
    <xf numFmtId="1" fontId="7" fillId="30" borderId="44" xfId="0" applyNumberFormat="1" applyFont="1" applyFill="1" applyBorder="1" applyAlignment="1">
      <alignment horizontal="center" vertical="center" wrapText="1"/>
    </xf>
    <xf numFmtId="49" fontId="12" fillId="0" borderId="75" xfId="0" applyNumberFormat="1" applyFont="1" applyBorder="1" applyAlignment="1">
      <alignment horizontal="center" vertical="center" wrapText="1"/>
    </xf>
    <xf numFmtId="49" fontId="9" fillId="0" borderId="75" xfId="0" applyNumberFormat="1" applyFont="1" applyBorder="1" applyAlignment="1">
      <alignment horizontal="center" vertical="center" wrapText="1"/>
    </xf>
    <xf numFmtId="49" fontId="14" fillId="0" borderId="75" xfId="0" applyNumberFormat="1" applyFont="1" applyBorder="1" applyAlignment="1">
      <alignment horizontal="center" vertical="center"/>
    </xf>
    <xf numFmtId="0" fontId="12" fillId="0" borderId="79" xfId="0" applyFont="1" applyBorder="1" applyAlignment="1">
      <alignment horizontal="center" vertical="center" wrapText="1"/>
    </xf>
    <xf numFmtId="0" fontId="12" fillId="0" borderId="91" xfId="0" applyFont="1" applyBorder="1" applyAlignment="1">
      <alignment horizontal="center" vertical="center" wrapText="1"/>
    </xf>
    <xf numFmtId="0" fontId="52" fillId="26" borderId="93" xfId="0" applyFont="1" applyFill="1" applyBorder="1"/>
    <xf numFmtId="0" fontId="52" fillId="26" borderId="86" xfId="0" applyFont="1" applyFill="1" applyBorder="1"/>
    <xf numFmtId="0" fontId="52" fillId="26" borderId="80" xfId="0" applyFont="1" applyFill="1" applyBorder="1"/>
    <xf numFmtId="49" fontId="13" fillId="26" borderId="79" xfId="0" applyNumberFormat="1" applyFont="1" applyFill="1" applyBorder="1" applyAlignment="1">
      <alignment horizontal="center" vertical="center" wrapText="1"/>
    </xf>
    <xf numFmtId="0" fontId="13" fillId="26" borderId="79" xfId="0" applyFont="1" applyFill="1" applyBorder="1" applyAlignment="1">
      <alignment vertical="center" wrapText="1"/>
    </xf>
    <xf numFmtId="3" fontId="13" fillId="26" borderId="79" xfId="0" applyNumberFormat="1" applyFont="1" applyFill="1" applyBorder="1" applyAlignment="1">
      <alignment vertical="center" wrapText="1"/>
    </xf>
    <xf numFmtId="0" fontId="52" fillId="26" borderId="0" xfId="0" applyFont="1" applyFill="1" applyBorder="1"/>
    <xf numFmtId="0" fontId="52" fillId="0" borderId="0" xfId="0" applyFont="1" applyAlignment="1">
      <alignment vertical="center"/>
    </xf>
    <xf numFmtId="10" fontId="14" fillId="26" borderId="0" xfId="0" applyNumberFormat="1" applyFont="1" applyFill="1" applyBorder="1"/>
    <xf numFmtId="0" fontId="3" fillId="0" borderId="27" xfId="0" applyFont="1" applyBorder="1" applyAlignment="1">
      <alignment horizontal="center" vertical="center" wrapText="1"/>
    </xf>
    <xf numFmtId="0" fontId="3" fillId="0" borderId="16" xfId="0" applyFont="1" applyFill="1" applyBorder="1" applyAlignment="1">
      <alignment horizontal="center" vertical="center" wrapText="1"/>
    </xf>
    <xf numFmtId="2" fontId="0" fillId="0" borderId="0" xfId="0" applyNumberFormat="1" applyFont="1"/>
    <xf numFmtId="2" fontId="0" fillId="0" borderId="0" xfId="0" applyNumberFormat="1" applyFont="1" applyAlignment="1">
      <alignment vertical="center"/>
    </xf>
    <xf numFmtId="2" fontId="0" fillId="26" borderId="0" xfId="0" applyNumberFormat="1" applyFont="1" applyFill="1" applyBorder="1"/>
    <xf numFmtId="0" fontId="55" fillId="26" borderId="0" xfId="0" applyFont="1" applyFill="1" applyAlignment="1">
      <alignment horizontal="right"/>
    </xf>
    <xf numFmtId="0" fontId="56" fillId="0" borderId="5" xfId="0" applyFont="1" applyFill="1" applyBorder="1" applyAlignment="1">
      <alignment horizontal="right" vertical="center" wrapText="1"/>
    </xf>
    <xf numFmtId="2" fontId="0" fillId="0" borderId="0" xfId="0" applyNumberFormat="1" applyFont="1" applyAlignment="1">
      <alignment horizontal="right"/>
    </xf>
    <xf numFmtId="0" fontId="56" fillId="0" borderId="27" xfId="0" applyFont="1" applyFill="1" applyBorder="1" applyAlignment="1">
      <alignment horizontal="left" vertical="center" wrapText="1"/>
    </xf>
    <xf numFmtId="0" fontId="56" fillId="0" borderId="22" xfId="0" applyFont="1" applyFill="1" applyBorder="1" applyAlignment="1">
      <alignment horizontal="right" vertical="center" wrapText="1"/>
    </xf>
    <xf numFmtId="2" fontId="56" fillId="0" borderId="22" xfId="0" applyNumberFormat="1" applyFont="1" applyFill="1" applyBorder="1" applyAlignment="1">
      <alignment horizontal="right" vertical="center" wrapText="1"/>
    </xf>
    <xf numFmtId="180" fontId="56" fillId="0" borderId="22" xfId="0" applyNumberFormat="1" applyFont="1" applyFill="1" applyBorder="1" applyAlignment="1">
      <alignment horizontal="right" vertical="center" wrapText="1"/>
    </xf>
    <xf numFmtId="2" fontId="0" fillId="0" borderId="0" xfId="0" applyNumberFormat="1" applyFill="1"/>
    <xf numFmtId="1" fontId="0" fillId="0" borderId="0" xfId="0" applyNumberFormat="1" applyFill="1"/>
    <xf numFmtId="0" fontId="56" fillId="0" borderId="70" xfId="0" applyFont="1" applyFill="1" applyBorder="1" applyAlignment="1">
      <alignment horizontal="left" vertical="center" wrapText="1"/>
    </xf>
    <xf numFmtId="0" fontId="56" fillId="0" borderId="70" xfId="0" applyFont="1" applyFill="1" applyBorder="1" applyAlignment="1">
      <alignment horizontal="right" vertical="center" wrapText="1"/>
    </xf>
    <xf numFmtId="2" fontId="56" fillId="0" borderId="70" xfId="0" applyNumberFormat="1" applyFont="1" applyFill="1" applyBorder="1" applyAlignment="1">
      <alignment horizontal="right" vertical="center" wrapText="1"/>
    </xf>
    <xf numFmtId="0" fontId="56" fillId="0" borderId="27" xfId="0" applyFont="1" applyFill="1" applyBorder="1" applyAlignment="1">
      <alignment vertical="center" wrapText="1"/>
    </xf>
    <xf numFmtId="0" fontId="56" fillId="0" borderId="2" xfId="0" applyFont="1" applyFill="1" applyBorder="1" applyAlignment="1">
      <alignment vertical="center" wrapText="1"/>
    </xf>
    <xf numFmtId="4" fontId="56" fillId="0" borderId="2" xfId="0" applyNumberFormat="1" applyFont="1" applyFill="1" applyBorder="1" applyAlignment="1">
      <alignment vertical="center" wrapText="1"/>
    </xf>
    <xf numFmtId="0" fontId="56" fillId="0" borderId="70" xfId="0" applyFont="1" applyFill="1" applyBorder="1" applyAlignment="1">
      <alignment vertical="center" wrapText="1"/>
    </xf>
    <xf numFmtId="0" fontId="0" fillId="0" borderId="60" xfId="0" applyFill="1" applyBorder="1"/>
    <xf numFmtId="0" fontId="56" fillId="0" borderId="79" xfId="0" applyFont="1" applyFill="1" applyBorder="1" applyAlignment="1">
      <alignment horizontal="left" vertical="center" wrapText="1"/>
    </xf>
    <xf numFmtId="0" fontId="56" fillId="0" borderId="79" xfId="0" applyFont="1" applyFill="1" applyBorder="1" applyAlignment="1">
      <alignment vertical="center" wrapText="1"/>
    </xf>
    <xf numFmtId="0" fontId="56" fillId="0" borderId="22" xfId="0" applyFont="1" applyFill="1" applyBorder="1" applyAlignment="1">
      <alignment vertical="center" wrapText="1"/>
    </xf>
    <xf numFmtId="1" fontId="56" fillId="0" borderId="2" xfId="0" applyNumberFormat="1" applyFont="1" applyFill="1" applyBorder="1" applyAlignment="1">
      <alignment vertical="center" wrapText="1"/>
    </xf>
    <xf numFmtId="180" fontId="56" fillId="0" borderId="2" xfId="0" applyNumberFormat="1" applyFont="1" applyFill="1" applyBorder="1" applyAlignment="1">
      <alignment vertical="center" wrapText="1"/>
    </xf>
    <xf numFmtId="1" fontId="0" fillId="0" borderId="39" xfId="0" applyNumberFormat="1" applyFill="1" applyBorder="1"/>
    <xf numFmtId="0" fontId="0" fillId="0" borderId="62" xfId="0" applyFill="1" applyBorder="1"/>
    <xf numFmtId="2" fontId="0" fillId="0" borderId="60" xfId="0" applyNumberFormat="1" applyFill="1" applyBorder="1"/>
    <xf numFmtId="1" fontId="0" fillId="0" borderId="60" xfId="0" applyNumberFormat="1" applyFill="1" applyBorder="1"/>
    <xf numFmtId="1" fontId="56" fillId="0" borderId="22" xfId="0" applyNumberFormat="1" applyFont="1" applyFill="1" applyBorder="1" applyAlignment="1">
      <alignment vertical="center" wrapText="1"/>
    </xf>
    <xf numFmtId="1" fontId="56" fillId="0" borderId="79" xfId="0" applyNumberFormat="1" applyFont="1" applyFill="1" applyBorder="1" applyAlignment="1">
      <alignment vertical="center" wrapText="1"/>
    </xf>
    <xf numFmtId="0" fontId="55" fillId="0" borderId="0" xfId="0" applyFont="1" applyFill="1" applyBorder="1" applyAlignment="1">
      <alignment horizontal="center" textRotation="90"/>
    </xf>
    <xf numFmtId="4" fontId="12" fillId="26" borderId="27" xfId="0" applyNumberFormat="1" applyFont="1" applyFill="1" applyBorder="1" applyAlignment="1">
      <alignment horizontal="right" vertical="center"/>
    </xf>
    <xf numFmtId="0" fontId="12" fillId="0" borderId="0" xfId="0" applyFont="1" applyFill="1" applyAlignment="1">
      <alignment horizontal="right" vertical="center"/>
    </xf>
    <xf numFmtId="0" fontId="56" fillId="0" borderId="0" xfId="0" applyFont="1" applyFill="1" applyAlignment="1">
      <alignment vertical="center" wrapText="1"/>
    </xf>
    <xf numFmtId="0" fontId="54" fillId="0" borderId="0" xfId="0" applyFont="1" applyFill="1" applyAlignment="1">
      <alignment horizontal="center" vertical="center" wrapText="1"/>
    </xf>
    <xf numFmtId="0" fontId="54" fillId="0" borderId="0" xfId="0" applyFont="1" applyFill="1" applyAlignment="1">
      <alignment vertical="center"/>
    </xf>
    <xf numFmtId="49" fontId="56" fillId="0" borderId="4" xfId="0" applyNumberFormat="1" applyFont="1" applyFill="1" applyBorder="1" applyAlignment="1">
      <alignment horizontal="center" vertical="center" wrapText="1"/>
    </xf>
    <xf numFmtId="0" fontId="56" fillId="0" borderId="0" xfId="0" applyFont="1" applyFill="1" applyBorder="1" applyAlignment="1">
      <alignment horizontal="left" vertical="center" wrapText="1"/>
    </xf>
    <xf numFmtId="49" fontId="56" fillId="0" borderId="27" xfId="0" applyNumberFormat="1" applyFont="1" applyFill="1" applyBorder="1" applyAlignment="1">
      <alignment horizontal="center" vertical="center" wrapText="1"/>
    </xf>
    <xf numFmtId="0" fontId="56" fillId="0" borderId="27" xfId="0" applyFont="1" applyFill="1" applyBorder="1" applyAlignment="1">
      <alignment horizontal="center" vertical="center" wrapText="1"/>
    </xf>
    <xf numFmtId="0" fontId="56" fillId="0" borderId="70" xfId="0" applyFont="1" applyFill="1" applyBorder="1" applyAlignment="1">
      <alignment horizontal="center" vertical="center" wrapText="1"/>
    </xf>
    <xf numFmtId="0" fontId="56" fillId="0" borderId="27" xfId="0" applyFont="1" applyFill="1" applyBorder="1" applyAlignment="1">
      <alignment horizontal="right" vertical="center" wrapText="1"/>
    </xf>
    <xf numFmtId="178" fontId="56" fillId="0" borderId="27" xfId="0" applyNumberFormat="1" applyFont="1" applyFill="1" applyBorder="1" applyAlignment="1">
      <alignment horizontal="right" vertical="center" wrapText="1"/>
    </xf>
    <xf numFmtId="3" fontId="56" fillId="0" borderId="27" xfId="0" applyNumberFormat="1" applyFont="1" applyFill="1" applyBorder="1" applyAlignment="1">
      <alignment vertical="center" wrapText="1"/>
    </xf>
    <xf numFmtId="3" fontId="56" fillId="0" borderId="33" xfId="0" applyNumberFormat="1" applyFont="1" applyFill="1" applyBorder="1" applyAlignment="1">
      <alignment vertical="center" wrapText="1"/>
    </xf>
    <xf numFmtId="165" fontId="56" fillId="0" borderId="33" xfId="0" applyNumberFormat="1" applyFont="1" applyFill="1" applyBorder="1" applyAlignment="1">
      <alignment vertical="center" wrapText="1"/>
    </xf>
    <xf numFmtId="165" fontId="56" fillId="0" borderId="27" xfId="0" applyNumberFormat="1" applyFont="1" applyFill="1" applyBorder="1" applyAlignment="1">
      <alignment vertical="center" wrapText="1"/>
    </xf>
    <xf numFmtId="3" fontId="56" fillId="0" borderId="70" xfId="0" applyNumberFormat="1" applyFont="1" applyFill="1" applyBorder="1" applyAlignment="1">
      <alignment vertical="center" wrapText="1"/>
    </xf>
    <xf numFmtId="178" fontId="56" fillId="0" borderId="27" xfId="0" applyNumberFormat="1" applyFont="1" applyFill="1" applyBorder="1" applyAlignment="1">
      <alignment vertical="center" wrapText="1"/>
    </xf>
    <xf numFmtId="0" fontId="54" fillId="0" borderId="27" xfId="0" applyFont="1" applyFill="1" applyBorder="1" applyAlignment="1">
      <alignment vertical="center" wrapText="1"/>
    </xf>
    <xf numFmtId="178" fontId="54" fillId="0" borderId="27" xfId="0" applyNumberFormat="1" applyFont="1" applyFill="1" applyBorder="1" applyAlignment="1">
      <alignment vertical="center" wrapText="1"/>
    </xf>
    <xf numFmtId="3" fontId="54" fillId="0" borderId="27" xfId="0" applyNumberFormat="1" applyFont="1" applyFill="1" applyBorder="1" applyAlignment="1">
      <alignment vertical="center" wrapText="1"/>
    </xf>
    <xf numFmtId="165" fontId="54" fillId="0" borderId="27" xfId="0" applyNumberFormat="1"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right" vertical="center" wrapText="1"/>
    </xf>
    <xf numFmtId="17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center" wrapText="1"/>
    </xf>
    <xf numFmtId="180" fontId="13" fillId="0" borderId="0" xfId="0" applyNumberFormat="1" applyFont="1" applyFill="1" applyBorder="1" applyAlignment="1">
      <alignment horizontal="right" vertical="center" wrapText="1"/>
    </xf>
    <xf numFmtId="1" fontId="13" fillId="0" borderId="0" xfId="0" applyNumberFormat="1" applyFont="1" applyFill="1" applyBorder="1" applyAlignment="1">
      <alignment horizontal="right" vertical="center" wrapText="1"/>
    </xf>
    <xf numFmtId="0" fontId="13" fillId="0" borderId="0" xfId="0" applyFont="1" applyFill="1" applyAlignment="1">
      <alignment horizontal="right" vertical="top" wrapText="1"/>
    </xf>
    <xf numFmtId="0" fontId="0" fillId="0" borderId="0" xfId="0" applyFill="1" applyAlignment="1">
      <alignment vertical="center" wrapText="1"/>
    </xf>
    <xf numFmtId="0" fontId="0" fillId="0" borderId="0" xfId="0" applyFill="1" applyAlignment="1">
      <alignment vertical="center"/>
    </xf>
    <xf numFmtId="4" fontId="12" fillId="0" borderId="2" xfId="0" applyNumberFormat="1" applyFont="1" applyFill="1" applyBorder="1" applyAlignment="1">
      <alignment horizontal="center" vertical="center" wrapText="1"/>
    </xf>
    <xf numFmtId="2" fontId="65" fillId="0" borderId="24" xfId="100" applyNumberFormat="1" applyFont="1" applyFill="1" applyBorder="1" applyAlignment="1">
      <alignment horizontal="center" vertical="center" wrapText="1"/>
    </xf>
    <xf numFmtId="4" fontId="12" fillId="0" borderId="27" xfId="0" applyNumberFormat="1" applyFont="1" applyFill="1" applyBorder="1" applyAlignment="1">
      <alignment horizontal="center" vertical="center" wrapText="1"/>
    </xf>
    <xf numFmtId="4" fontId="12" fillId="0" borderId="79" xfId="0" applyNumberFormat="1" applyFont="1" applyFill="1" applyBorder="1" applyAlignment="1">
      <alignment horizontal="center" vertical="center" wrapText="1"/>
    </xf>
    <xf numFmtId="0" fontId="14" fillId="0" borderId="0" xfId="0" applyFont="1" applyFill="1" applyAlignment="1">
      <alignment wrapText="1"/>
    </xf>
    <xf numFmtId="0" fontId="14" fillId="0" borderId="0" xfId="0" applyFont="1" applyFill="1" applyAlignment="1"/>
    <xf numFmtId="0" fontId="79" fillId="0" borderId="79" xfId="0" applyFont="1" applyBorder="1" applyAlignment="1">
      <alignment vertical="top" wrapText="1"/>
    </xf>
    <xf numFmtId="1" fontId="79" fillId="0" borderId="79" xfId="0" applyNumberFormat="1" applyFont="1" applyBorder="1" applyAlignment="1">
      <alignment horizontal="right" vertical="top" wrapText="1"/>
    </xf>
    <xf numFmtId="0" fontId="94" fillId="0" borderId="0" xfId="0" applyFont="1"/>
    <xf numFmtId="0" fontId="15" fillId="26" borderId="44" xfId="0" applyFont="1" applyFill="1" applyBorder="1" applyAlignment="1">
      <alignment horizontal="center" vertical="center" wrapText="1"/>
    </xf>
    <xf numFmtId="0" fontId="78" fillId="0" borderId="94" xfId="0" applyFont="1" applyFill="1" applyBorder="1" applyAlignment="1">
      <alignment horizontal="center"/>
    </xf>
    <xf numFmtId="0" fontId="79" fillId="0" borderId="95" xfId="0" applyFont="1" applyFill="1" applyBorder="1" applyAlignment="1">
      <alignment wrapText="1"/>
    </xf>
    <xf numFmtId="0" fontId="79" fillId="0" borderId="95" xfId="0" applyFont="1" applyFill="1" applyBorder="1" applyAlignment="1">
      <alignment horizontal="center" vertical="top"/>
    </xf>
    <xf numFmtId="0" fontId="78" fillId="0" borderId="60" xfId="0" applyFont="1" applyBorder="1" applyAlignment="1">
      <alignment horizontal="center" vertical="center" wrapText="1"/>
    </xf>
    <xf numFmtId="0" fontId="78" fillId="0" borderId="60" xfId="0" applyFont="1" applyFill="1" applyBorder="1" applyAlignment="1">
      <alignment horizontal="center" vertical="center" wrapText="1"/>
    </xf>
    <xf numFmtId="0" fontId="78" fillId="0" borderId="79" xfId="0" applyFont="1" applyBorder="1" applyAlignment="1">
      <alignment horizontal="center" vertical="center" wrapText="1"/>
    </xf>
    <xf numFmtId="0" fontId="0" fillId="0" borderId="0" xfId="0" applyAlignment="1">
      <alignment horizontal="center" vertical="center"/>
    </xf>
    <xf numFmtId="0" fontId="12" fillId="0" borderId="95" xfId="0" applyFont="1" applyBorder="1" applyAlignment="1">
      <alignment horizontal="center" vertical="center" wrapText="1"/>
    </xf>
    <xf numFmtId="0" fontId="79" fillId="0" borderId="0" xfId="0" applyFont="1" applyAlignment="1">
      <alignment horizontal="left"/>
    </xf>
    <xf numFmtId="1" fontId="79" fillId="0" borderId="0" xfId="0" applyNumberFormat="1" applyFont="1" applyFill="1"/>
    <xf numFmtId="0" fontId="79" fillId="0" borderId="0" xfId="0" applyFont="1"/>
    <xf numFmtId="0" fontId="13" fillId="26" borderId="0" xfId="0" applyFont="1" applyFill="1" applyAlignment="1"/>
    <xf numFmtId="0" fontId="79" fillId="0" borderId="79" xfId="0" applyFont="1" applyFill="1" applyBorder="1" applyAlignment="1">
      <alignment vertical="top" wrapText="1"/>
    </xf>
    <xf numFmtId="0" fontId="62" fillId="0" borderId="0" xfId="0" applyFont="1" applyFill="1" applyAlignment="1">
      <alignment vertical="center" wrapText="1"/>
    </xf>
    <xf numFmtId="0" fontId="12" fillId="0" borderId="79" xfId="0" applyFont="1" applyFill="1" applyBorder="1" applyAlignment="1">
      <alignment horizontal="center" vertical="center" wrapText="1"/>
    </xf>
    <xf numFmtId="0" fontId="12" fillId="0" borderId="91"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3" fillId="0" borderId="79" xfId="0" applyNumberFormat="1" applyFont="1" applyFill="1" applyBorder="1" applyAlignment="1">
      <alignment horizontal="center" vertical="center" wrapText="1"/>
    </xf>
    <xf numFmtId="0" fontId="0" fillId="26" borderId="79" xfId="0" applyFill="1" applyBorder="1" applyAlignment="1">
      <alignment vertical="center" wrapText="1"/>
    </xf>
    <xf numFmtId="1" fontId="0" fillId="26" borderId="79" xfId="0" applyNumberFormat="1" applyFill="1" applyBorder="1" applyAlignment="1">
      <alignment vertical="center" wrapText="1"/>
    </xf>
    <xf numFmtId="0" fontId="13" fillId="0" borderId="79" xfId="0" applyFont="1" applyBorder="1" applyAlignment="1">
      <alignment horizontal="center" vertical="center" wrapText="1"/>
    </xf>
    <xf numFmtId="49" fontId="13" fillId="0" borderId="79" xfId="0" applyNumberFormat="1" applyFont="1" applyBorder="1" applyAlignment="1">
      <alignment horizontal="center" vertical="center" wrapText="1"/>
    </xf>
    <xf numFmtId="0" fontId="58" fillId="26" borderId="0" xfId="0" applyFont="1" applyFill="1" applyAlignment="1">
      <alignment vertical="center" wrapText="1"/>
    </xf>
    <xf numFmtId="0" fontId="0" fillId="26" borderId="0" xfId="0" applyFill="1" applyAlignment="1">
      <alignment wrapText="1"/>
    </xf>
    <xf numFmtId="0" fontId="0" fillId="0" borderId="0" xfId="0" applyAlignment="1">
      <alignment horizontal="center"/>
    </xf>
    <xf numFmtId="0" fontId="0" fillId="0" borderId="0" xfId="0" applyAlignment="1">
      <alignment horizontal="center" wrapText="1"/>
    </xf>
    <xf numFmtId="0" fontId="12" fillId="0" borderId="0" xfId="0" applyFont="1" applyAlignment="1">
      <alignment vertical="center" wrapText="1"/>
    </xf>
    <xf numFmtId="0" fontId="13" fillId="0" borderId="0" xfId="0" applyFont="1" applyAlignment="1">
      <alignment horizontal="right" vertical="top" wrapText="1"/>
    </xf>
    <xf numFmtId="0" fontId="0" fillId="0" borderId="0" xfId="0"/>
    <xf numFmtId="0" fontId="12" fillId="26" borderId="95" xfId="0" applyFont="1" applyFill="1" applyBorder="1" applyAlignment="1">
      <alignment vertical="center" wrapText="1"/>
    </xf>
    <xf numFmtId="0" fontId="0" fillId="0" borderId="79" xfId="0" applyBorder="1" applyAlignment="1">
      <alignment wrapText="1"/>
    </xf>
    <xf numFmtId="0" fontId="64" fillId="0" borderId="79" xfId="0" applyFont="1" applyBorder="1"/>
    <xf numFmtId="0" fontId="64" fillId="0" borderId="79" xfId="0" applyFont="1" applyBorder="1" applyAlignment="1">
      <alignment horizontal="center"/>
    </xf>
    <xf numFmtId="0" fontId="0" fillId="0" borderId="80" xfId="0" applyBorder="1"/>
    <xf numFmtId="0" fontId="0" fillId="0" borderId="92" xfId="0" applyBorder="1"/>
    <xf numFmtId="0" fontId="0" fillId="0" borderId="25" xfId="0" applyBorder="1"/>
    <xf numFmtId="0" fontId="0" fillId="0" borderId="80" xfId="0" applyBorder="1" applyAlignment="1">
      <alignment horizontal="right"/>
    </xf>
    <xf numFmtId="0" fontId="0" fillId="0" borderId="92" xfId="0" applyBorder="1" applyAlignment="1">
      <alignment horizontal="left"/>
    </xf>
    <xf numFmtId="0" fontId="12" fillId="0" borderId="60" xfId="0" applyFont="1" applyFill="1" applyBorder="1" applyAlignment="1">
      <alignment horizontal="left" vertical="center" wrapText="1"/>
    </xf>
    <xf numFmtId="0" fontId="79" fillId="0" borderId="61" xfId="0" applyFont="1" applyFill="1" applyBorder="1" applyAlignment="1">
      <alignment horizontal="center" vertical="top" wrapText="1"/>
    </xf>
    <xf numFmtId="0" fontId="79" fillId="0" borderId="60" xfId="0" applyFont="1" applyFill="1" applyBorder="1" applyAlignment="1">
      <alignment horizontal="center" vertical="top" wrapText="1"/>
    </xf>
    <xf numFmtId="0" fontId="12" fillId="0" borderId="79" xfId="0" applyFont="1" applyFill="1" applyBorder="1" applyAlignment="1">
      <alignment horizontal="left" vertical="center" wrapText="1"/>
    </xf>
    <xf numFmtId="0" fontId="79" fillId="0" borderId="92" xfId="0" applyFont="1" applyFill="1" applyBorder="1" applyAlignment="1">
      <alignment horizontal="center" vertical="top" wrapText="1"/>
    </xf>
    <xf numFmtId="0" fontId="79" fillId="0" borderId="79" xfId="0" applyFont="1" applyFill="1" applyBorder="1" applyAlignment="1">
      <alignment horizontal="center" vertical="top" wrapText="1"/>
    </xf>
    <xf numFmtId="0" fontId="0" fillId="0" borderId="98" xfId="0" applyBorder="1"/>
    <xf numFmtId="0" fontId="0" fillId="0" borderId="99" xfId="0" applyBorder="1"/>
    <xf numFmtId="0" fontId="0" fillId="0" borderId="86" xfId="0" applyBorder="1"/>
    <xf numFmtId="0" fontId="0" fillId="0" borderId="87" xfId="0" applyBorder="1"/>
    <xf numFmtId="180" fontId="56" fillId="0" borderId="79" xfId="0" applyNumberFormat="1" applyFont="1" applyFill="1" applyBorder="1" applyAlignment="1">
      <alignment vertical="center" wrapText="1"/>
    </xf>
    <xf numFmtId="0" fontId="12" fillId="0" borderId="0" xfId="0" applyFont="1" applyAlignment="1">
      <alignment vertical="center" wrapText="1"/>
    </xf>
    <xf numFmtId="0" fontId="0" fillId="0" borderId="0" xfId="0" applyAlignment="1"/>
    <xf numFmtId="0" fontId="13" fillId="0" borderId="0" xfId="0" applyFont="1" applyAlignment="1">
      <alignment vertical="center" wrapText="1"/>
    </xf>
    <xf numFmtId="0" fontId="0" fillId="0" borderId="0" xfId="0" applyAlignment="1">
      <alignment wrapText="1"/>
    </xf>
    <xf numFmtId="0" fontId="13" fillId="0" borderId="0" xfId="0" applyFont="1" applyAlignment="1">
      <alignment horizontal="right" vertical="top" wrapText="1"/>
    </xf>
    <xf numFmtId="0" fontId="0" fillId="0" borderId="0" xfId="0"/>
    <xf numFmtId="0" fontId="0" fillId="0" borderId="0" xfId="0" applyAlignment="1">
      <alignment vertical="center"/>
    </xf>
    <xf numFmtId="3" fontId="12" fillId="26" borderId="79" xfId="0" applyNumberFormat="1" applyFont="1" applyFill="1" applyBorder="1" applyAlignment="1">
      <alignment vertical="center" wrapText="1"/>
    </xf>
    <xf numFmtId="1" fontId="0" fillId="0" borderId="79" xfId="0" applyNumberFormat="1" applyBorder="1" applyAlignment="1">
      <alignment horizontal="center"/>
    </xf>
    <xf numFmtId="1" fontId="0" fillId="0" borderId="79" xfId="0" applyNumberFormat="1" applyBorder="1" applyAlignment="1">
      <alignment horizontal="center" vertical="center"/>
    </xf>
    <xf numFmtId="10" fontId="0" fillId="26" borderId="0" xfId="0" applyNumberFormat="1" applyFill="1"/>
    <xf numFmtId="2" fontId="3" fillId="26" borderId="92" xfId="0" applyNumberFormat="1" applyFont="1" applyFill="1" applyBorder="1" applyAlignment="1">
      <alignment horizontal="right" vertical="center" wrapText="1"/>
    </xf>
    <xf numFmtId="2" fontId="3" fillId="26" borderId="79" xfId="0" applyNumberFormat="1" applyFont="1" applyFill="1" applyBorder="1" applyAlignment="1">
      <alignment horizontal="right" vertical="center" wrapText="1"/>
    </xf>
    <xf numFmtId="0" fontId="3" fillId="0" borderId="77" xfId="0" applyFont="1" applyBorder="1" applyAlignment="1">
      <alignment horizontal="left" vertical="center" wrapText="1"/>
    </xf>
    <xf numFmtId="0" fontId="3" fillId="0" borderId="77" xfId="0" applyFont="1" applyBorder="1" applyAlignment="1">
      <alignment horizontal="center" vertical="center" wrapText="1"/>
    </xf>
    <xf numFmtId="0" fontId="6" fillId="0" borderId="77" xfId="0" applyFont="1" applyFill="1" applyBorder="1" applyAlignment="1">
      <alignment horizontal="center" vertical="center" wrapText="1"/>
    </xf>
    <xf numFmtId="0" fontId="3" fillId="0" borderId="27" xfId="0" applyFont="1" applyBorder="1" applyAlignment="1">
      <alignment horizontal="left" vertical="center" wrapText="1"/>
    </xf>
    <xf numFmtId="0" fontId="6" fillId="0" borderId="27"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0" borderId="79" xfId="0" applyFont="1" applyBorder="1" applyAlignment="1">
      <alignment horizontal="center" vertical="center" wrapText="1"/>
    </xf>
    <xf numFmtId="0" fontId="6" fillId="0" borderId="79" xfId="0" applyFont="1" applyFill="1" applyBorder="1" applyAlignment="1">
      <alignment horizontal="center" vertical="center" wrapText="1"/>
    </xf>
    <xf numFmtId="0" fontId="3" fillId="26" borderId="27" xfId="0" applyFont="1" applyFill="1" applyBorder="1" applyAlignment="1">
      <alignment horizontal="left" vertical="center" wrapText="1"/>
    </xf>
    <xf numFmtId="0" fontId="3" fillId="0" borderId="79" xfId="0" applyFont="1" applyBorder="1" applyAlignment="1">
      <alignment horizontal="left" vertical="center" wrapText="1"/>
    </xf>
    <xf numFmtId="49" fontId="8" fillId="26" borderId="77" xfId="0" applyNumberFormat="1" applyFont="1" applyFill="1" applyBorder="1" applyAlignment="1">
      <alignment horizontal="center" vertical="center" wrapText="1"/>
    </xf>
    <xf numFmtId="0" fontId="3" fillId="26" borderId="77" xfId="0" applyFont="1" applyFill="1" applyBorder="1" applyAlignment="1">
      <alignment vertical="center" wrapText="1"/>
    </xf>
    <xf numFmtId="49" fontId="3" fillId="0" borderId="77" xfId="0" applyNumberFormat="1" applyFont="1" applyFill="1" applyBorder="1" applyAlignment="1">
      <alignment horizontal="center" vertical="center" wrapText="1"/>
    </xf>
    <xf numFmtId="49" fontId="3" fillId="26" borderId="79" xfId="0" applyNumberFormat="1" applyFont="1" applyFill="1" applyBorder="1" applyAlignment="1">
      <alignment horizontal="center" vertical="center" wrapText="1"/>
    </xf>
    <xf numFmtId="0" fontId="13" fillId="0" borderId="0" xfId="0" applyFont="1" applyAlignment="1">
      <alignment vertical="top" wrapText="1"/>
    </xf>
    <xf numFmtId="0" fontId="14" fillId="0" borderId="0" xfId="0" applyFont="1" applyAlignment="1">
      <alignment wrapText="1"/>
    </xf>
    <xf numFmtId="0" fontId="13" fillId="0" borderId="0" xfId="0" applyFont="1" applyAlignment="1">
      <alignment vertical="center" wrapText="1"/>
    </xf>
    <xf numFmtId="0" fontId="12" fillId="0" borderId="27" xfId="0" applyFont="1" applyBorder="1" applyAlignment="1">
      <alignment horizontal="center" vertical="center" wrapText="1"/>
    </xf>
    <xf numFmtId="0" fontId="12" fillId="0" borderId="0" xfId="0" applyFont="1" applyAlignment="1">
      <alignment vertical="center" wrapText="1"/>
    </xf>
    <xf numFmtId="0" fontId="14" fillId="0" borderId="0" xfId="0" applyFont="1" applyAlignment="1"/>
    <xf numFmtId="0" fontId="12" fillId="0" borderId="27" xfId="0" applyFont="1" applyBorder="1" applyAlignment="1">
      <alignment vertical="center" wrapText="1"/>
    </xf>
    <xf numFmtId="0" fontId="0" fillId="0" borderId="0" xfId="0"/>
    <xf numFmtId="2" fontId="12" fillId="26" borderId="79" xfId="0" applyNumberFormat="1" applyFont="1" applyFill="1" applyBorder="1" applyAlignment="1">
      <alignment horizontal="right" vertical="center" wrapText="1"/>
    </xf>
    <xf numFmtId="4" fontId="12" fillId="0" borderId="80" xfId="0" applyNumberFormat="1" applyFont="1" applyFill="1" applyBorder="1" applyAlignment="1">
      <alignment horizontal="center" vertical="center" wrapText="1"/>
    </xf>
    <xf numFmtId="2" fontId="12" fillId="0" borderId="80" xfId="0" applyNumberFormat="1" applyFont="1" applyFill="1" applyBorder="1" applyAlignment="1">
      <alignment horizontal="center" vertical="center" wrapText="1"/>
    </xf>
    <xf numFmtId="0" fontId="12" fillId="26" borderId="22" xfId="0" applyFont="1" applyFill="1" applyBorder="1" applyAlignment="1">
      <alignment horizontal="center" vertical="center" wrapText="1"/>
    </xf>
    <xf numFmtId="1" fontId="0" fillId="0" borderId="0" xfId="0" applyNumberFormat="1" applyAlignment="1">
      <alignment horizontal="center" vertical="center"/>
    </xf>
    <xf numFmtId="0" fontId="13" fillId="0" borderId="0" xfId="0" applyFont="1" applyAlignment="1">
      <alignment vertical="top"/>
    </xf>
    <xf numFmtId="2" fontId="56" fillId="0" borderId="79" xfId="0" applyNumberFormat="1" applyFont="1" applyFill="1" applyBorder="1" applyAlignment="1">
      <alignment horizontal="right" vertical="center" wrapText="1"/>
    </xf>
    <xf numFmtId="180" fontId="56" fillId="0" borderId="79" xfId="0" applyNumberFormat="1" applyFont="1" applyFill="1" applyBorder="1" applyAlignment="1">
      <alignment horizontal="right" vertical="center" wrapText="1"/>
    </xf>
    <xf numFmtId="0" fontId="0" fillId="0" borderId="0" xfId="0" applyAlignment="1">
      <alignment vertical="center"/>
    </xf>
    <xf numFmtId="4" fontId="56" fillId="0" borderId="79" xfId="0" applyNumberFormat="1" applyFont="1" applyFill="1" applyBorder="1" applyAlignment="1">
      <alignment vertical="center" wrapText="1"/>
    </xf>
    <xf numFmtId="0" fontId="79" fillId="0" borderId="79" xfId="0" applyFont="1" applyFill="1" applyBorder="1" applyAlignment="1">
      <alignment horizontal="center" vertical="top"/>
    </xf>
    <xf numFmtId="0" fontId="76" fillId="0" borderId="79" xfId="0" applyFont="1" applyBorder="1" applyAlignment="1">
      <alignment vertical="top" wrapText="1"/>
    </xf>
    <xf numFmtId="0" fontId="12" fillId="0" borderId="0" xfId="0" applyFont="1" applyAlignment="1">
      <alignment vertical="center" wrapText="1"/>
    </xf>
    <xf numFmtId="0" fontId="13" fillId="0" borderId="0" xfId="0" applyFont="1" applyAlignment="1">
      <alignment vertical="center" wrapText="1"/>
    </xf>
    <xf numFmtId="0" fontId="62"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wrapText="1"/>
    </xf>
    <xf numFmtId="0" fontId="14" fillId="0" borderId="0" xfId="0" applyFont="1" applyAlignment="1"/>
    <xf numFmtId="0" fontId="0" fillId="0" borderId="0" xfId="0"/>
    <xf numFmtId="0" fontId="0" fillId="0" borderId="0" xfId="0" applyAlignment="1">
      <alignment vertical="center"/>
    </xf>
    <xf numFmtId="4" fontId="12" fillId="0" borderId="79" xfId="0" applyNumberFormat="1" applyFont="1" applyBorder="1" applyAlignment="1">
      <alignment horizontal="center" vertical="center" wrapText="1"/>
    </xf>
    <xf numFmtId="0" fontId="96" fillId="0" borderId="0" xfId="0" applyFont="1" applyAlignment="1">
      <alignment wrapText="1"/>
    </xf>
    <xf numFmtId="0" fontId="0" fillId="0" borderId="89" xfId="0" applyBorder="1" applyAlignment="1">
      <alignment wrapText="1"/>
    </xf>
    <xf numFmtId="0" fontId="100" fillId="0" borderId="0" xfId="0" applyFont="1"/>
    <xf numFmtId="0" fontId="101" fillId="0" borderId="0" xfId="0" applyFont="1"/>
    <xf numFmtId="0" fontId="101" fillId="0" borderId="0" xfId="0" applyFont="1" applyBorder="1"/>
    <xf numFmtId="0" fontId="12" fillId="0" borderId="25" xfId="0" applyFont="1" applyBorder="1" applyAlignment="1">
      <alignment horizontal="center" vertical="center" wrapText="1"/>
    </xf>
    <xf numFmtId="0" fontId="12" fillId="0" borderId="79" xfId="0" applyFont="1" applyBorder="1" applyAlignment="1">
      <alignment horizontal="left" vertical="center" wrapText="1"/>
    </xf>
    <xf numFmtId="179" fontId="12" fillId="26" borderId="79" xfId="0" applyNumberFormat="1" applyFont="1" applyFill="1" applyBorder="1" applyAlignment="1">
      <alignment horizontal="right" vertical="center" wrapText="1"/>
    </xf>
    <xf numFmtId="0" fontId="12" fillId="0" borderId="79" xfId="0" applyFont="1" applyBorder="1" applyAlignment="1">
      <alignment horizontal="left" vertical="center"/>
    </xf>
    <xf numFmtId="49" fontId="12" fillId="26" borderId="79" xfId="0" applyNumberFormat="1" applyFont="1" applyFill="1" applyBorder="1" applyAlignment="1">
      <alignment horizontal="center" vertical="center" wrapText="1"/>
    </xf>
    <xf numFmtId="0" fontId="0" fillId="0" borderId="0" xfId="0"/>
    <xf numFmtId="0" fontId="63" fillId="26" borderId="20"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95" xfId="0" applyFont="1" applyFill="1" applyBorder="1" applyAlignment="1">
      <alignment horizontal="center" vertical="center" wrapText="1"/>
    </xf>
    <xf numFmtId="0" fontId="63" fillId="26" borderId="96" xfId="0" applyFont="1" applyFill="1" applyBorder="1" applyAlignment="1">
      <alignment horizontal="center" vertical="center" wrapText="1"/>
    </xf>
    <xf numFmtId="0" fontId="6" fillId="26" borderId="95" xfId="3" applyFont="1" applyFill="1" applyBorder="1" applyAlignment="1">
      <alignment horizontal="left"/>
    </xf>
    <xf numFmtId="0" fontId="6" fillId="26" borderId="95" xfId="3" applyFont="1" applyFill="1" applyBorder="1" applyAlignment="1">
      <alignment horizontal="center"/>
    </xf>
    <xf numFmtId="179" fontId="68" fillId="26" borderId="95" xfId="0" applyNumberFormat="1" applyFont="1" applyFill="1" applyBorder="1" applyAlignment="1">
      <alignment horizontal="right"/>
    </xf>
    <xf numFmtId="0" fontId="68" fillId="26" borderId="95" xfId="0" applyFont="1" applyFill="1" applyBorder="1"/>
    <xf numFmtId="3" fontId="63" fillId="26" borderId="95" xfId="0" applyNumberFormat="1" applyFont="1" applyFill="1" applyBorder="1"/>
    <xf numFmtId="165" fontId="63" fillId="26" borderId="95" xfId="0" applyNumberFormat="1" applyFont="1" applyFill="1" applyBorder="1"/>
    <xf numFmtId="2" fontId="63" fillId="26" borderId="95" xfId="0" applyNumberFormat="1" applyFont="1" applyFill="1" applyBorder="1"/>
    <xf numFmtId="0" fontId="63" fillId="26" borderId="95" xfId="0" applyFont="1" applyFill="1" applyBorder="1"/>
    <xf numFmtId="3" fontId="68" fillId="26" borderId="95" xfId="0" applyNumberFormat="1" applyFont="1" applyFill="1" applyBorder="1"/>
    <xf numFmtId="0" fontId="0" fillId="26" borderId="0" xfId="0" applyFill="1" applyAlignment="1"/>
    <xf numFmtId="179" fontId="63" fillId="26" borderId="95" xfId="0" applyNumberFormat="1" applyFont="1" applyFill="1" applyBorder="1"/>
    <xf numFmtId="2" fontId="68" fillId="26" borderId="95" xfId="0" applyNumberFormat="1" applyFont="1" applyFill="1" applyBorder="1"/>
    <xf numFmtId="179" fontId="63" fillId="26" borderId="96" xfId="0" applyNumberFormat="1" applyFont="1" applyFill="1" applyBorder="1" applyAlignment="1">
      <alignment horizontal="center" vertical="center" wrapText="1"/>
    </xf>
    <xf numFmtId="165" fontId="93" fillId="26" borderId="95" xfId="0" applyNumberFormat="1" applyFont="1" applyFill="1" applyBorder="1"/>
    <xf numFmtId="2" fontId="68" fillId="26" borderId="95" xfId="0" applyNumberFormat="1" applyFont="1" applyFill="1" applyBorder="1" applyAlignment="1">
      <alignment horizontal="right"/>
    </xf>
    <xf numFmtId="0" fontId="6" fillId="26" borderId="95" xfId="3" applyFont="1" applyFill="1" applyBorder="1" applyAlignment="1">
      <alignment horizontal="left" wrapText="1"/>
    </xf>
    <xf numFmtId="1" fontId="63" fillId="26" borderId="95" xfId="0" applyNumberFormat="1" applyFont="1" applyFill="1" applyBorder="1"/>
    <xf numFmtId="1" fontId="6" fillId="26" borderId="95" xfId="3" applyNumberFormat="1" applyFont="1" applyFill="1" applyBorder="1" applyAlignment="1"/>
    <xf numFmtId="1" fontId="6" fillId="26" borderId="95" xfId="3" applyNumberFormat="1" applyFont="1" applyFill="1" applyBorder="1" applyAlignment="1">
      <alignment horizontal="center"/>
    </xf>
    <xf numFmtId="2" fontId="85" fillId="26" borderId="95" xfId="0" applyNumberFormat="1" applyFont="1" applyFill="1" applyBorder="1"/>
    <xf numFmtId="1" fontId="85" fillId="26" borderId="95" xfId="0" applyNumberFormat="1" applyFont="1" applyFill="1" applyBorder="1"/>
    <xf numFmtId="179" fontId="85" fillId="26" borderId="95" xfId="0" applyNumberFormat="1" applyFont="1" applyFill="1" applyBorder="1"/>
    <xf numFmtId="0" fontId="93" fillId="26" borderId="95" xfId="0" applyFont="1" applyFill="1" applyBorder="1"/>
    <xf numFmtId="3" fontId="93" fillId="26" borderId="95" xfId="0" applyNumberFormat="1" applyFont="1" applyFill="1" applyBorder="1"/>
    <xf numFmtId="0" fontId="12" fillId="0" borderId="0" xfId="0" applyFont="1" applyAlignment="1">
      <alignment vertical="center" wrapText="1"/>
    </xf>
    <xf numFmtId="0" fontId="62" fillId="0" borderId="0" xfId="257" applyFont="1"/>
    <xf numFmtId="0" fontId="63" fillId="0" borderId="0" xfId="257" applyFont="1"/>
    <xf numFmtId="0" fontId="63" fillId="0" borderId="0" xfId="257" applyFont="1" applyAlignment="1">
      <alignment horizontal="right" vertical="center"/>
    </xf>
    <xf numFmtId="0" fontId="85" fillId="0" borderId="0" xfId="257" applyFont="1" applyAlignment="1">
      <alignment horizontal="center" vertical="center"/>
    </xf>
    <xf numFmtId="49" fontId="63" fillId="0" borderId="75" xfId="257" applyNumberFormat="1" applyFont="1" applyBorder="1" applyAlignment="1">
      <alignment horizontal="center" vertical="center"/>
    </xf>
    <xf numFmtId="49" fontId="63" fillId="0" borderId="31" xfId="257" applyNumberFormat="1" applyFont="1" applyBorder="1" applyAlignment="1">
      <alignment horizontal="center" vertical="center"/>
    </xf>
    <xf numFmtId="0" fontId="72" fillId="0" borderId="0" xfId="0" applyFont="1" applyAlignment="1">
      <alignment vertical="center"/>
    </xf>
    <xf numFmtId="0" fontId="12" fillId="0" borderId="0" xfId="0" applyFont="1" applyAlignment="1">
      <alignment vertical="center"/>
    </xf>
    <xf numFmtId="0" fontId="70" fillId="0" borderId="19" xfId="0" applyFont="1" applyBorder="1" applyAlignment="1">
      <alignment vertical="center"/>
    </xf>
    <xf numFmtId="0" fontId="62" fillId="0" borderId="79" xfId="0" applyFont="1" applyBorder="1" applyAlignment="1">
      <alignment horizontal="center"/>
    </xf>
    <xf numFmtId="49" fontId="63" fillId="0" borderId="32" xfId="257" applyNumberFormat="1" applyFont="1" applyBorder="1" applyAlignment="1">
      <alignment horizontal="center" vertical="center"/>
    </xf>
    <xf numFmtId="0" fontId="63" fillId="0" borderId="0" xfId="257" applyFont="1" applyAlignment="1">
      <alignment vertical="center" wrapText="1"/>
    </xf>
    <xf numFmtId="0" fontId="63" fillId="0" borderId="79" xfId="257" applyFont="1" applyBorder="1" applyAlignment="1">
      <alignment horizontal="center" vertical="center"/>
    </xf>
    <xf numFmtId="0" fontId="63" fillId="0" borderId="79" xfId="257" applyFont="1" applyBorder="1" applyAlignment="1">
      <alignment horizontal="center" vertical="center" wrapText="1"/>
    </xf>
    <xf numFmtId="0" fontId="63" fillId="0" borderId="79" xfId="257" applyFont="1" applyBorder="1" applyAlignment="1">
      <alignment horizontal="center"/>
    </xf>
    <xf numFmtId="0" fontId="85" fillId="0" borderId="79" xfId="257" applyFont="1" applyBorder="1" applyAlignment="1">
      <alignment horizontal="center" vertical="center" wrapText="1"/>
    </xf>
    <xf numFmtId="0" fontId="63" fillId="26" borderId="79" xfId="257" applyFont="1" applyFill="1" applyBorder="1" applyAlignment="1">
      <alignment vertical="center" wrapText="1"/>
    </xf>
    <xf numFmtId="0" fontId="63" fillId="26" borderId="79" xfId="257" applyFont="1" applyFill="1" applyBorder="1" applyAlignment="1">
      <alignment horizontal="center" vertical="center" wrapText="1"/>
    </xf>
    <xf numFmtId="4" fontId="63" fillId="26" borderId="79" xfId="257" applyNumberFormat="1" applyFont="1" applyFill="1" applyBorder="1" applyAlignment="1">
      <alignment vertical="center" wrapText="1"/>
    </xf>
    <xf numFmtId="178" fontId="63" fillId="26" borderId="79" xfId="257" applyNumberFormat="1" applyFont="1" applyFill="1" applyBorder="1" applyAlignment="1">
      <alignment vertical="center" wrapText="1"/>
    </xf>
    <xf numFmtId="0" fontId="63" fillId="0" borderId="79" xfId="257" applyFont="1" applyBorder="1"/>
    <xf numFmtId="49" fontId="85" fillId="26" borderId="79" xfId="257" applyNumberFormat="1" applyFont="1" applyFill="1" applyBorder="1" applyAlignment="1">
      <alignment horizontal="center" vertical="center" wrapText="1"/>
    </xf>
    <xf numFmtId="178" fontId="85" fillId="26" borderId="79" xfId="257" applyNumberFormat="1" applyFont="1" applyFill="1" applyBorder="1" applyAlignment="1">
      <alignment vertical="center" wrapText="1"/>
    </xf>
    <xf numFmtId="0" fontId="12" fillId="0" borderId="0" xfId="0" applyFont="1" applyAlignment="1"/>
    <xf numFmtId="0" fontId="85" fillId="0" borderId="0" xfId="257" applyFont="1" applyAlignment="1">
      <alignment vertical="top" wrapText="1"/>
    </xf>
    <xf numFmtId="0" fontId="0" fillId="0" borderId="0" xfId="0"/>
    <xf numFmtId="0" fontId="0" fillId="0" borderId="0" xfId="0" applyAlignment="1">
      <alignment vertical="center"/>
    </xf>
    <xf numFmtId="0" fontId="12" fillId="26" borderId="95" xfId="0" applyFont="1" applyFill="1" applyBorder="1" applyAlignment="1">
      <alignment horizontal="center" vertical="center" wrapText="1"/>
    </xf>
    <xf numFmtId="4" fontId="12" fillId="0" borderId="104" xfId="0" applyNumberFormat="1" applyFont="1" applyFill="1" applyBorder="1" applyAlignment="1">
      <alignment horizontal="center" vertical="center" wrapText="1"/>
    </xf>
    <xf numFmtId="0" fontId="63" fillId="26" borderId="95" xfId="0" applyFont="1" applyFill="1" applyBorder="1" applyAlignment="1">
      <alignment horizontal="center" vertical="center" wrapText="1"/>
    </xf>
    <xf numFmtId="178" fontId="63" fillId="26" borderId="95" xfId="0" applyNumberFormat="1" applyFont="1" applyFill="1" applyBorder="1"/>
    <xf numFmtId="0" fontId="3" fillId="0" borderId="95" xfId="0" applyFont="1" applyBorder="1" applyAlignment="1">
      <alignment horizontal="center" vertical="center" wrapText="1"/>
    </xf>
    <xf numFmtId="0" fontId="3" fillId="0" borderId="106" xfId="0" applyFont="1" applyFill="1" applyBorder="1" applyAlignment="1">
      <alignment horizontal="center" vertical="center" wrapText="1"/>
    </xf>
    <xf numFmtId="2" fontId="91" fillId="0" borderId="60" xfId="0" applyNumberFormat="1" applyFont="1" applyBorder="1" applyAlignment="1">
      <alignment horizontal="center" vertical="center"/>
    </xf>
    <xf numFmtId="180" fontId="91" fillId="0" borderId="60" xfId="0" applyNumberFormat="1" applyFont="1" applyBorder="1" applyAlignment="1">
      <alignment horizontal="right" vertical="center"/>
    </xf>
    <xf numFmtId="49" fontId="12"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14" fillId="0" borderId="0" xfId="0" applyNumberFormat="1" applyFont="1" applyBorder="1" applyAlignment="1">
      <alignment horizontal="center" vertical="center"/>
    </xf>
    <xf numFmtId="0" fontId="12" fillId="0" borderId="0"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26" borderId="108" xfId="0" applyFont="1" applyFill="1" applyBorder="1" applyAlignment="1">
      <alignment vertical="center" wrapText="1"/>
    </xf>
    <xf numFmtId="0" fontId="13" fillId="26" borderId="95" xfId="0" applyFont="1" applyFill="1" applyBorder="1" applyAlignment="1">
      <alignment vertical="center" wrapText="1"/>
    </xf>
    <xf numFmtId="1" fontId="3" fillId="26" borderId="0" xfId="0" applyNumberFormat="1" applyFont="1" applyFill="1" applyBorder="1" applyAlignment="1">
      <alignment horizontal="right" vertical="center" wrapText="1"/>
    </xf>
    <xf numFmtId="1" fontId="13" fillId="26" borderId="0" xfId="0" applyNumberFormat="1" applyFont="1" applyFill="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0" fillId="0" borderId="0" xfId="0" applyAlignment="1">
      <alignment vertical="center"/>
    </xf>
    <xf numFmtId="0" fontId="62" fillId="29" borderId="31" xfId="0" applyFont="1" applyFill="1" applyBorder="1" applyAlignment="1">
      <alignment horizontal="center" vertical="center" wrapText="1"/>
    </xf>
    <xf numFmtId="0" fontId="62" fillId="29" borderId="32" xfId="0" applyFont="1" applyFill="1" applyBorder="1" applyAlignment="1">
      <alignment horizontal="center" vertical="center" wrapText="1"/>
    </xf>
    <xf numFmtId="1" fontId="66" fillId="26" borderId="44" xfId="3" applyNumberFormat="1" applyFont="1" applyFill="1" applyBorder="1" applyAlignment="1">
      <alignment horizontal="left" vertical="center" wrapText="1"/>
    </xf>
    <xf numFmtId="0" fontId="79" fillId="0" borderId="45" xfId="0" applyFont="1" applyFill="1" applyBorder="1" applyAlignment="1">
      <alignment vertical="top" wrapText="1"/>
    </xf>
    <xf numFmtId="0" fontId="79" fillId="0" borderId="75" xfId="0" applyFont="1" applyFill="1" applyBorder="1" applyAlignment="1">
      <alignment vertical="top" wrapText="1"/>
    </xf>
    <xf numFmtId="0" fontId="12"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right" vertical="top" wrapText="1"/>
    </xf>
    <xf numFmtId="4" fontId="12" fillId="0" borderId="95" xfId="0" applyNumberFormat="1" applyFont="1" applyBorder="1" applyAlignment="1">
      <alignment horizontal="center" vertical="center" wrapText="1"/>
    </xf>
    <xf numFmtId="0" fontId="12" fillId="0" borderId="0" xfId="0" applyFont="1" applyAlignment="1">
      <alignment vertical="center" wrapText="1"/>
    </xf>
    <xf numFmtId="0" fontId="0" fillId="0" borderId="0" xfId="0" applyAlignment="1">
      <alignment vertical="center"/>
    </xf>
    <xf numFmtId="1" fontId="3" fillId="26" borderId="92" xfId="0" applyNumberFormat="1" applyFont="1" applyFill="1" applyBorder="1" applyAlignment="1">
      <alignment horizontal="right" vertical="center" wrapText="1"/>
    </xf>
    <xf numFmtId="0" fontId="14" fillId="26" borderId="0" xfId="0" applyFont="1" applyFill="1" applyBorder="1"/>
    <xf numFmtId="0" fontId="12" fillId="0" borderId="110" xfId="0" applyFont="1" applyBorder="1" applyAlignment="1">
      <alignment vertical="center" wrapText="1"/>
    </xf>
    <xf numFmtId="0" fontId="12" fillId="26" borderId="110" xfId="0" applyFont="1" applyFill="1" applyBorder="1" applyAlignment="1">
      <alignment horizontal="center" vertical="center" wrapText="1"/>
    </xf>
    <xf numFmtId="4" fontId="12" fillId="0" borderId="110" xfId="0" applyNumberFormat="1" applyFont="1" applyFill="1" applyBorder="1" applyAlignment="1">
      <alignment horizontal="center" vertical="center" wrapText="1"/>
    </xf>
    <xf numFmtId="0" fontId="0" fillId="0" borderId="0" xfId="0" applyAlignment="1">
      <alignment vertical="center"/>
    </xf>
    <xf numFmtId="0" fontId="0" fillId="0" borderId="0" xfId="0"/>
    <xf numFmtId="0" fontId="12" fillId="26" borderId="110" xfId="0" applyFont="1" applyFill="1" applyBorder="1" applyAlignment="1">
      <alignment vertical="center" wrapText="1"/>
    </xf>
    <xf numFmtId="49" fontId="65" fillId="0" borderId="110" xfId="0" applyNumberFormat="1" applyFont="1" applyBorder="1" applyAlignment="1">
      <alignment vertical="center" wrapText="1"/>
    </xf>
    <xf numFmtId="49" fontId="65" fillId="0" borderId="110" xfId="0" applyNumberFormat="1" applyFont="1" applyBorder="1" applyAlignment="1">
      <alignment horizontal="center" vertical="center" wrapText="1"/>
    </xf>
    <xf numFmtId="165" fontId="65" fillId="0" borderId="110" xfId="0" applyNumberFormat="1" applyFont="1" applyFill="1" applyBorder="1" applyAlignment="1">
      <alignment horizontal="center" vertical="center" wrapText="1"/>
    </xf>
    <xf numFmtId="0" fontId="9" fillId="0" borderId="0" xfId="0" applyFont="1" applyAlignment="1">
      <alignment vertical="center" wrapText="1"/>
    </xf>
    <xf numFmtId="0" fontId="11" fillId="0" borderId="0" xfId="0" applyFont="1" applyAlignment="1">
      <alignment horizontal="center" vertical="center" wrapText="1"/>
    </xf>
    <xf numFmtId="0" fontId="0" fillId="0" borderId="0" xfId="0"/>
    <xf numFmtId="0" fontId="0" fillId="0" borderId="0" xfId="0" applyAlignment="1">
      <alignment vertical="center"/>
    </xf>
    <xf numFmtId="0" fontId="0" fillId="0" borderId="0" xfId="0" applyAlignment="1">
      <alignment vertical="center"/>
    </xf>
    <xf numFmtId="49" fontId="12" fillId="26" borderId="75" xfId="0" applyNumberFormat="1" applyFont="1" applyFill="1" applyBorder="1" applyAlignment="1">
      <alignment horizontal="center" vertical="center" wrapText="1"/>
    </xf>
    <xf numFmtId="0" fontId="12" fillId="0" borderId="110" xfId="0" applyFont="1" applyBorder="1" applyAlignment="1">
      <alignment horizontal="center" vertical="center" wrapText="1"/>
    </xf>
    <xf numFmtId="4" fontId="12" fillId="0" borderId="110" xfId="0" applyNumberFormat="1" applyFont="1" applyFill="1" applyBorder="1" applyAlignment="1">
      <alignment horizontal="right" vertical="center" wrapText="1"/>
    </xf>
    <xf numFmtId="0" fontId="12" fillId="0" borderId="110" xfId="0" applyFont="1" applyFill="1" applyBorder="1" applyAlignment="1">
      <alignment horizontal="right" vertical="center" wrapText="1"/>
    </xf>
    <xf numFmtId="3" fontId="12" fillId="0" borderId="110" xfId="0" applyNumberFormat="1" applyFont="1" applyFill="1" applyBorder="1" applyAlignment="1">
      <alignment horizontal="right" vertical="center" wrapText="1"/>
    </xf>
    <xf numFmtId="4" fontId="12" fillId="0" borderId="110" xfId="0" applyNumberFormat="1" applyFont="1" applyBorder="1" applyAlignment="1">
      <alignment horizontal="center" vertical="center" wrapText="1"/>
    </xf>
    <xf numFmtId="4" fontId="12" fillId="0" borderId="110" xfId="0" applyNumberFormat="1" applyFont="1" applyBorder="1" applyAlignment="1">
      <alignment horizontal="right" vertical="center" wrapText="1"/>
    </xf>
    <xf numFmtId="0" fontId="12" fillId="0" borderId="110" xfId="0" applyFont="1" applyBorder="1" applyAlignment="1">
      <alignment horizontal="right" vertical="center" wrapText="1"/>
    </xf>
    <xf numFmtId="3" fontId="12" fillId="0" borderId="110" xfId="0" applyNumberFormat="1" applyFont="1" applyBorder="1" applyAlignment="1">
      <alignment horizontal="right" vertical="center" wrapText="1"/>
    </xf>
    <xf numFmtId="49" fontId="12" fillId="0" borderId="110" xfId="0" applyNumberFormat="1" applyFont="1" applyBorder="1" applyAlignment="1">
      <alignment horizontal="center" vertical="center" wrapText="1"/>
    </xf>
    <xf numFmtId="3" fontId="13" fillId="26" borderId="110" xfId="0" applyNumberFormat="1" applyFont="1" applyFill="1" applyBorder="1" applyAlignment="1">
      <alignment vertical="center" wrapText="1"/>
    </xf>
    <xf numFmtId="0" fontId="12" fillId="0" borderId="112" xfId="0" applyFont="1" applyBorder="1" applyAlignment="1">
      <alignment horizontal="center" vertical="center" wrapText="1"/>
    </xf>
    <xf numFmtId="4" fontId="12" fillId="0" borderId="112" xfId="0" applyNumberFormat="1" applyFont="1" applyBorder="1" applyAlignment="1">
      <alignment horizontal="center" vertical="center" wrapText="1"/>
    </xf>
    <xf numFmtId="4" fontId="12" fillId="0" borderId="112" xfId="0" applyNumberFormat="1" applyFont="1" applyBorder="1" applyAlignment="1">
      <alignment horizontal="right" vertical="center" wrapText="1"/>
    </xf>
    <xf numFmtId="0" fontId="12" fillId="0" borderId="112" xfId="0" applyFont="1" applyBorder="1" applyAlignment="1">
      <alignment horizontal="right" vertical="center" wrapText="1"/>
    </xf>
    <xf numFmtId="3" fontId="12" fillId="0" borderId="112" xfId="0" applyNumberFormat="1" applyFont="1" applyBorder="1" applyAlignment="1">
      <alignment horizontal="right" vertical="center" wrapText="1"/>
    </xf>
    <xf numFmtId="49" fontId="12" fillId="0" borderId="112" xfId="0" applyNumberFormat="1" applyFont="1" applyBorder="1" applyAlignment="1">
      <alignment horizontal="center" vertical="center" wrapText="1"/>
    </xf>
    <xf numFmtId="3" fontId="13" fillId="26" borderId="112" xfId="0" applyNumberFormat="1" applyFont="1" applyFill="1" applyBorder="1" applyAlignment="1">
      <alignment vertical="center" wrapText="1"/>
    </xf>
    <xf numFmtId="2" fontId="12" fillId="26" borderId="110" xfId="0" applyNumberFormat="1" applyFont="1" applyFill="1" applyBorder="1" applyAlignment="1">
      <alignment horizontal="right" vertical="center" wrapText="1"/>
    </xf>
    <xf numFmtId="0" fontId="14" fillId="0" borderId="0" xfId="0" applyFont="1" applyAlignment="1">
      <alignment wrapText="1"/>
    </xf>
    <xf numFmtId="0" fontId="12" fillId="0" borderId="0" xfId="0" applyFont="1" applyAlignment="1">
      <alignment vertical="center" wrapText="1"/>
    </xf>
    <xf numFmtId="0" fontId="0" fillId="0" borderId="0" xfId="0" applyAlignment="1">
      <alignment vertical="center" wrapText="1"/>
    </xf>
    <xf numFmtId="0" fontId="54" fillId="0" borderId="0" xfId="0" applyFont="1" applyAlignment="1">
      <alignment horizontal="center" vertical="center" wrapText="1"/>
    </xf>
    <xf numFmtId="0" fontId="0" fillId="0" borderId="0" xfId="0" applyFill="1" applyAlignment="1">
      <alignment wrapText="1"/>
    </xf>
    <xf numFmtId="0" fontId="13" fillId="0" borderId="0" xfId="0" applyFont="1" applyAlignment="1">
      <alignment horizontal="center" vertical="center" wrapText="1"/>
    </xf>
    <xf numFmtId="0" fontId="62" fillId="0" borderId="0" xfId="0" applyFont="1" applyAlignment="1">
      <alignment vertical="center" wrapText="1"/>
    </xf>
    <xf numFmtId="0" fontId="0" fillId="26" borderId="0" xfId="0" applyFill="1" applyAlignment="1">
      <alignment wrapText="1"/>
    </xf>
    <xf numFmtId="0" fontId="13" fillId="26" borderId="0" xfId="0" applyFont="1" applyFill="1" applyAlignment="1">
      <alignment vertical="center" wrapText="1"/>
    </xf>
    <xf numFmtId="0" fontId="14" fillId="0" borderId="0" xfId="0" applyFont="1" applyAlignment="1"/>
    <xf numFmtId="0" fontId="0" fillId="0" borderId="0" xfId="0"/>
    <xf numFmtId="0" fontId="0" fillId="0" borderId="0" xfId="0" applyAlignment="1">
      <alignment vertical="center"/>
    </xf>
    <xf numFmtId="0" fontId="0" fillId="0" borderId="0" xfId="0" applyFont="1" applyAlignment="1">
      <alignment vertical="center" wrapText="1"/>
    </xf>
    <xf numFmtId="0" fontId="64" fillId="0" borderId="0" xfId="0" applyFont="1" applyAlignment="1">
      <alignment vertical="center"/>
    </xf>
    <xf numFmtId="0" fontId="62" fillId="0" borderId="45" xfId="0" applyFont="1" applyBorder="1" applyAlignment="1">
      <alignment horizontal="center" vertical="center" wrapText="1"/>
    </xf>
    <xf numFmtId="0" fontId="0" fillId="0" borderId="0" xfId="0"/>
    <xf numFmtId="4" fontId="12" fillId="0" borderId="111" xfId="0" applyNumberFormat="1" applyFont="1" applyFill="1" applyBorder="1" applyAlignment="1">
      <alignment horizontal="center" vertical="center" wrapText="1"/>
    </xf>
    <xf numFmtId="1" fontId="0" fillId="0" borderId="110" xfId="0" applyNumberFormat="1" applyBorder="1" applyAlignment="1">
      <alignment horizontal="center" vertical="center"/>
    </xf>
    <xf numFmtId="0" fontId="0" fillId="0" borderId="0" xfId="0"/>
    <xf numFmtId="0" fontId="12" fillId="26" borderId="112" xfId="0" applyFont="1" applyFill="1" applyBorder="1" applyAlignment="1">
      <alignment vertical="center" wrapText="1"/>
    </xf>
    <xf numFmtId="0" fontId="12" fillId="26" borderId="112" xfId="0" applyFont="1" applyFill="1" applyBorder="1" applyAlignment="1">
      <alignment horizontal="center" vertical="center" wrapText="1"/>
    </xf>
    <xf numFmtId="1" fontId="0" fillId="0" borderId="112" xfId="0" applyNumberFormat="1" applyBorder="1" applyAlignment="1">
      <alignment horizontal="center" vertical="center"/>
    </xf>
    <xf numFmtId="0" fontId="12" fillId="0" borderId="0" xfId="0" applyFont="1" applyAlignment="1">
      <alignment vertical="center" wrapText="1"/>
    </xf>
    <xf numFmtId="0" fontId="12" fillId="0" borderId="0" xfId="0" applyFont="1" applyAlignment="1">
      <alignment vertical="center" wrapText="1"/>
    </xf>
    <xf numFmtId="3" fontId="13" fillId="0" borderId="79" xfId="0" applyNumberFormat="1" applyFont="1" applyBorder="1" applyAlignment="1">
      <alignment vertical="center" wrapText="1"/>
    </xf>
    <xf numFmtId="0" fontId="12" fillId="0" borderId="110" xfId="0" applyFont="1" applyBorder="1" applyAlignment="1">
      <alignment horizontal="left" vertical="center" wrapText="1"/>
    </xf>
    <xf numFmtId="10" fontId="59" fillId="26" borderId="0" xfId="0" applyNumberFormat="1" applyFont="1" applyFill="1" applyBorder="1"/>
    <xf numFmtId="0" fontId="0" fillId="0" borderId="0" xfId="0"/>
    <xf numFmtId="0" fontId="65" fillId="0" borderId="110" xfId="100" applyFont="1" applyBorder="1" applyAlignment="1">
      <alignment horizontal="left" vertical="center" wrapText="1"/>
    </xf>
    <xf numFmtId="0" fontId="87" fillId="0" borderId="0" xfId="0" applyFont="1" applyAlignment="1">
      <alignment horizontal="center"/>
    </xf>
    <xf numFmtId="0" fontId="0" fillId="0" borderId="0" xfId="0" applyAlignment="1">
      <alignment horizontal="center"/>
    </xf>
    <xf numFmtId="49" fontId="0" fillId="0" borderId="0" xfId="0" applyNumberFormat="1" applyAlignment="1">
      <alignment horizontal="center"/>
    </xf>
    <xf numFmtId="0" fontId="73" fillId="0" borderId="0" xfId="0" applyFont="1" applyAlignment="1">
      <alignment horizontal="center"/>
    </xf>
    <xf numFmtId="0" fontId="0" fillId="0" borderId="0" xfId="0" applyAlignment="1">
      <alignment horizontal="center" wrapText="1"/>
    </xf>
    <xf numFmtId="0" fontId="86" fillId="0" borderId="0" xfId="0" applyFont="1" applyAlignment="1">
      <alignment horizontal="center"/>
    </xf>
    <xf numFmtId="0" fontId="55" fillId="0" borderId="0" xfId="0" applyFont="1" applyAlignment="1">
      <alignment horizontal="center"/>
    </xf>
    <xf numFmtId="0" fontId="13" fillId="0" borderId="0" xfId="0" applyFont="1" applyFill="1" applyAlignment="1">
      <alignment horizontal="right" vertical="top" wrapText="1"/>
    </xf>
    <xf numFmtId="0" fontId="56" fillId="0" borderId="27" xfId="0" applyFont="1" applyFill="1" applyBorder="1" applyAlignment="1">
      <alignment horizontal="center" vertical="center" wrapText="1"/>
    </xf>
    <xf numFmtId="0" fontId="56" fillId="0" borderId="77" xfId="0" applyFont="1" applyFill="1" applyBorder="1" applyAlignment="1">
      <alignment horizontal="center" vertical="center" wrapText="1"/>
    </xf>
    <xf numFmtId="0" fontId="51" fillId="0" borderId="0" xfId="0" applyFont="1" applyFill="1" applyAlignment="1">
      <alignment vertical="top" wrapText="1"/>
    </xf>
    <xf numFmtId="0" fontId="52" fillId="0" borderId="0" xfId="0" applyFont="1" applyFill="1" applyAlignment="1">
      <alignment wrapText="1"/>
    </xf>
    <xf numFmtId="0" fontId="0" fillId="0" borderId="0" xfId="0" applyFill="1" applyAlignment="1">
      <alignment wrapText="1"/>
    </xf>
    <xf numFmtId="0" fontId="51" fillId="0" borderId="0" xfId="0" applyFont="1" applyFill="1" applyAlignment="1">
      <alignment vertical="center" wrapText="1"/>
    </xf>
    <xf numFmtId="0" fontId="52" fillId="0" borderId="0" xfId="0" applyFont="1" applyFill="1" applyAlignment="1">
      <alignment vertical="center" wrapText="1"/>
    </xf>
    <xf numFmtId="0" fontId="0" fillId="0" borderId="0" xfId="0" applyFill="1" applyAlignment="1">
      <alignment vertical="center" wrapText="1"/>
    </xf>
    <xf numFmtId="0" fontId="56" fillId="0" borderId="0" xfId="0" applyFont="1" applyFill="1" applyAlignment="1">
      <alignment horizontal="left" vertical="center" wrapText="1"/>
    </xf>
    <xf numFmtId="0" fontId="56" fillId="0" borderId="16" xfId="0" applyFont="1" applyFill="1" applyBorder="1" applyAlignment="1">
      <alignment horizontal="center" vertical="center" wrapText="1"/>
    </xf>
    <xf numFmtId="0" fontId="56" fillId="0" borderId="28" xfId="0" applyFont="1" applyFill="1" applyBorder="1" applyAlignment="1">
      <alignment horizontal="center" vertical="center" wrapText="1"/>
    </xf>
    <xf numFmtId="0" fontId="56" fillId="0" borderId="26" xfId="0" applyFont="1" applyFill="1" applyBorder="1" applyAlignment="1">
      <alignment horizontal="center" vertical="center" wrapText="1"/>
    </xf>
    <xf numFmtId="0" fontId="56" fillId="0" borderId="65" xfId="0" applyFont="1" applyFill="1" applyBorder="1" applyAlignment="1">
      <alignment horizontal="center" vertical="center" wrapText="1"/>
    </xf>
    <xf numFmtId="0" fontId="56" fillId="0" borderId="20" xfId="0" applyFont="1" applyFill="1" applyBorder="1" applyAlignment="1">
      <alignment horizontal="center" vertical="center" wrapText="1"/>
    </xf>
    <xf numFmtId="0" fontId="56" fillId="0" borderId="52" xfId="0" applyFont="1" applyFill="1" applyBorder="1" applyAlignment="1">
      <alignment horizontal="center" vertical="center" wrapText="1"/>
    </xf>
    <xf numFmtId="0" fontId="56" fillId="0" borderId="29" xfId="0" applyFont="1" applyFill="1" applyBorder="1" applyAlignment="1">
      <alignment horizontal="center" vertical="center" wrapText="1"/>
    </xf>
    <xf numFmtId="0" fontId="56" fillId="0" borderId="30"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25"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1" fillId="0" borderId="0" xfId="0" applyFont="1" applyFill="1" applyAlignment="1">
      <alignment horizontal="center" vertical="center" wrapText="1"/>
    </xf>
    <xf numFmtId="0" fontId="12" fillId="0" borderId="0" xfId="0" applyFont="1" applyFill="1" applyAlignment="1">
      <alignment horizontal="center" vertical="center" wrapText="1"/>
    </xf>
    <xf numFmtId="0" fontId="56" fillId="0" borderId="71" xfId="0" applyFont="1" applyFill="1" applyBorder="1" applyAlignment="1">
      <alignment horizontal="center" vertical="center" wrapText="1"/>
    </xf>
    <xf numFmtId="0" fontId="56" fillId="0" borderId="35" xfId="0" applyFont="1" applyFill="1" applyBorder="1" applyAlignment="1">
      <alignment horizontal="center" vertical="center" wrapText="1"/>
    </xf>
    <xf numFmtId="0" fontId="56" fillId="0" borderId="34" xfId="0" applyFont="1" applyFill="1" applyBorder="1" applyAlignment="1">
      <alignment horizontal="center" vertical="center" wrapText="1"/>
    </xf>
    <xf numFmtId="0" fontId="56" fillId="0" borderId="93" xfId="0" applyFont="1" applyFill="1" applyBorder="1" applyAlignment="1">
      <alignment horizontal="center" vertical="center" wrapText="1"/>
    </xf>
    <xf numFmtId="0" fontId="56" fillId="0" borderId="82" xfId="0" applyFont="1" applyFill="1" applyBorder="1" applyAlignment="1">
      <alignment horizontal="center" vertical="center" wrapText="1"/>
    </xf>
    <xf numFmtId="0" fontId="56" fillId="0" borderId="83" xfId="0" applyFont="1" applyFill="1" applyBorder="1" applyAlignment="1">
      <alignment horizontal="center" vertical="center" wrapText="1"/>
    </xf>
    <xf numFmtId="0" fontId="56" fillId="0" borderId="86" xfId="0" applyFont="1" applyFill="1" applyBorder="1" applyAlignment="1">
      <alignment horizontal="center" vertical="center" wrapText="1"/>
    </xf>
    <xf numFmtId="0" fontId="56" fillId="0" borderId="85" xfId="0" applyFont="1" applyFill="1" applyBorder="1" applyAlignment="1">
      <alignment horizontal="center" vertical="center" wrapText="1"/>
    </xf>
    <xf numFmtId="0" fontId="56" fillId="0" borderId="87" xfId="0" applyFont="1" applyFill="1" applyBorder="1" applyAlignment="1">
      <alignment horizontal="center" vertical="center" wrapText="1"/>
    </xf>
    <xf numFmtId="0" fontId="12" fillId="0" borderId="2" xfId="0" applyFont="1" applyBorder="1" applyAlignment="1">
      <alignment horizontal="center" vertical="center" wrapText="1"/>
    </xf>
    <xf numFmtId="0" fontId="51" fillId="0" borderId="0" xfId="0" applyFont="1" applyAlignment="1">
      <alignment vertical="center" wrapText="1"/>
    </xf>
    <xf numFmtId="0" fontId="52" fillId="0" borderId="0" xfId="0" applyFont="1" applyAlignment="1">
      <alignment vertical="center" wrapText="1"/>
    </xf>
    <xf numFmtId="0" fontId="52" fillId="0" borderId="0" xfId="0" applyFont="1" applyAlignment="1">
      <alignment wrapText="1"/>
    </xf>
    <xf numFmtId="0" fontId="51" fillId="0" borderId="0" xfId="0" applyFont="1" applyAlignment="1">
      <alignment vertical="top" wrapText="1"/>
    </xf>
    <xf numFmtId="0" fontId="9" fillId="0" borderId="0" xfId="0" applyFont="1" applyAlignment="1">
      <alignment vertical="center" wrapText="1"/>
    </xf>
    <xf numFmtId="0" fontId="57" fillId="0" borderId="0" xfId="0" applyFont="1" applyAlignment="1">
      <alignment horizontal="center" vertical="center" wrapText="1"/>
    </xf>
    <xf numFmtId="0" fontId="7" fillId="0" borderId="0" xfId="0" applyFont="1" applyAlignment="1">
      <alignment vertical="center" wrapText="1"/>
    </xf>
    <xf numFmtId="0" fontId="0" fillId="0" borderId="0" xfId="0" applyFont="1" applyAlignment="1">
      <alignment wrapText="1"/>
    </xf>
    <xf numFmtId="0" fontId="62" fillId="0" borderId="0" xfId="0" applyFont="1" applyAlignment="1">
      <alignment vertical="center" wrapText="1"/>
    </xf>
    <xf numFmtId="0" fontId="7" fillId="0" borderId="1" xfId="0" applyFont="1" applyBorder="1" applyAlignment="1">
      <alignment horizontal="center" vertical="center"/>
    </xf>
    <xf numFmtId="0" fontId="0" fillId="0" borderId="1" xfId="0" applyFont="1" applyBorder="1" applyAlignment="1">
      <alignment horizontal="center" vertical="center"/>
    </xf>
    <xf numFmtId="0" fontId="7" fillId="0" borderId="0" xfId="0" applyFont="1" applyAlignment="1">
      <alignment vertical="top" wrapText="1"/>
    </xf>
    <xf numFmtId="0" fontId="0" fillId="0" borderId="0" xfId="0" applyFont="1" applyAlignment="1">
      <alignment vertical="top" wrapText="1"/>
    </xf>
    <xf numFmtId="0" fontId="62" fillId="0" borderId="0" xfId="0" applyFont="1" applyAlignment="1"/>
    <xf numFmtId="0" fontId="0" fillId="0" borderId="0" xfId="0" applyFont="1" applyAlignment="1"/>
    <xf numFmtId="0" fontId="0" fillId="0" borderId="19" xfId="0" applyFont="1" applyBorder="1" applyAlignment="1"/>
    <xf numFmtId="0" fontId="13" fillId="0" borderId="0" xfId="0" applyFont="1" applyAlignment="1">
      <alignment horizontal="center" vertical="center" wrapText="1"/>
    </xf>
    <xf numFmtId="0" fontId="95" fillId="0" borderId="5"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vertical="top" wrapText="1"/>
    </xf>
    <xf numFmtId="0" fontId="0" fillId="0" borderId="0" xfId="0" applyAlignment="1">
      <alignment vertical="top" wrapText="1"/>
    </xf>
    <xf numFmtId="0" fontId="13"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0" fillId="0" borderId="19" xfId="0" applyBorder="1" applyAlignment="1">
      <alignment vertical="center" wrapText="1"/>
    </xf>
    <xf numFmtId="0" fontId="0" fillId="0" borderId="0" xfId="0" applyAlignment="1"/>
    <xf numFmtId="1" fontId="0" fillId="0" borderId="25" xfId="0" applyNumberFormat="1" applyBorder="1" applyAlignment="1">
      <alignment horizontal="center" vertical="center"/>
    </xf>
    <xf numFmtId="1" fontId="0" fillId="0" borderId="20" xfId="0" applyNumberFormat="1" applyBorder="1" applyAlignment="1">
      <alignment horizontal="center" vertical="center"/>
    </xf>
    <xf numFmtId="1" fontId="0" fillId="0" borderId="96" xfId="0" applyNumberFormat="1" applyBorder="1" applyAlignment="1">
      <alignment horizontal="center" vertical="center"/>
    </xf>
    <xf numFmtId="0" fontId="0" fillId="0" borderId="5" xfId="0" applyBorder="1" applyAlignment="1">
      <alignment vertical="center"/>
    </xf>
    <xf numFmtId="0" fontId="78" fillId="0" borderId="0" xfId="0" applyFont="1" applyAlignment="1">
      <alignment horizontal="center" wrapText="1"/>
    </xf>
    <xf numFmtId="0" fontId="78" fillId="0" borderId="0" xfId="0" applyFont="1" applyAlignment="1">
      <alignment horizontal="center"/>
    </xf>
    <xf numFmtId="0" fontId="78" fillId="0" borderId="0" xfId="0" applyFont="1" applyBorder="1" applyAlignment="1">
      <alignment horizontal="center"/>
    </xf>
    <xf numFmtId="0" fontId="69" fillId="0" borderId="0" xfId="0" applyFont="1" applyAlignment="1">
      <alignment horizontal="center" wrapText="1"/>
    </xf>
    <xf numFmtId="0" fontId="79" fillId="0" borderId="5" xfId="0" applyFont="1" applyFill="1" applyBorder="1" applyAlignment="1">
      <alignment horizontal="center" vertical="center" wrapText="1"/>
    </xf>
    <xf numFmtId="0" fontId="79" fillId="0" borderId="0"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20" xfId="0" applyFont="1" applyFill="1" applyBorder="1" applyAlignment="1">
      <alignment horizontal="center" vertical="center" wrapText="1"/>
    </xf>
    <xf numFmtId="0" fontId="63" fillId="26" borderId="96" xfId="0" applyFont="1" applyFill="1" applyBorder="1" applyAlignment="1">
      <alignment horizontal="center" vertical="center" wrapText="1"/>
    </xf>
    <xf numFmtId="0" fontId="63" fillId="26" borderId="95" xfId="0" applyFont="1" applyFill="1" applyBorder="1" applyAlignment="1">
      <alignment horizontal="center" vertical="center" wrapText="1"/>
    </xf>
    <xf numFmtId="0" fontId="63" fillId="26" borderId="104" xfId="0" applyFont="1" applyFill="1" applyBorder="1" applyAlignment="1">
      <alignment horizontal="center" vertical="center" wrapText="1"/>
    </xf>
    <xf numFmtId="0" fontId="63" fillId="26" borderId="97" xfId="0" applyFont="1" applyFill="1" applyBorder="1" applyAlignment="1">
      <alignment horizontal="center" vertical="center" wrapText="1"/>
    </xf>
    <xf numFmtId="0" fontId="63" fillId="26" borderId="105" xfId="0" applyFont="1" applyFill="1" applyBorder="1" applyAlignment="1">
      <alignment horizontal="center" vertical="center" wrapText="1"/>
    </xf>
    <xf numFmtId="0" fontId="63" fillId="26" borderId="106" xfId="0" applyFont="1" applyFill="1" applyBorder="1" applyAlignment="1">
      <alignment horizontal="center" vertical="center" wrapText="1"/>
    </xf>
    <xf numFmtId="0" fontId="7" fillId="26" borderId="0" xfId="0" applyFont="1" applyFill="1" applyAlignment="1">
      <alignment horizontal="center"/>
    </xf>
    <xf numFmtId="0" fontId="7" fillId="26" borderId="0" xfId="0" applyFont="1" applyFill="1" applyAlignment="1">
      <alignment horizontal="left"/>
    </xf>
    <xf numFmtId="0" fontId="85" fillId="0" borderId="0" xfId="257" applyFont="1" applyAlignment="1">
      <alignment horizontal="center" vertical="center" wrapText="1"/>
    </xf>
    <xf numFmtId="0" fontId="85" fillId="0" borderId="0" xfId="257" applyFont="1" applyAlignment="1">
      <alignment horizontal="center"/>
    </xf>
    <xf numFmtId="0" fontId="85" fillId="0" borderId="0" xfId="257" applyFont="1" applyAlignment="1">
      <alignment horizontal="left" vertical="center"/>
    </xf>
    <xf numFmtId="0" fontId="63" fillId="0" borderId="0" xfId="257" applyFont="1" applyAlignment="1">
      <alignment vertical="center" wrapText="1"/>
    </xf>
    <xf numFmtId="0" fontId="9" fillId="0" borderId="94" xfId="0" applyFont="1" applyBorder="1" applyAlignment="1">
      <alignment horizontal="left" vertical="center" wrapText="1"/>
    </xf>
    <xf numFmtId="0" fontId="9" fillId="0" borderId="103" xfId="0" applyFont="1" applyBorder="1" applyAlignment="1">
      <alignment horizontal="left" vertical="center" wrapText="1"/>
    </xf>
    <xf numFmtId="0" fontId="13" fillId="26" borderId="0" xfId="0" applyFont="1" applyFill="1" applyAlignment="1">
      <alignment vertical="top" wrapText="1"/>
    </xf>
    <xf numFmtId="0" fontId="0" fillId="26" borderId="0" xfId="0" applyFill="1" applyAlignment="1">
      <alignment wrapText="1"/>
    </xf>
    <xf numFmtId="0" fontId="13" fillId="26" borderId="0" xfId="0" applyFont="1" applyFill="1" applyAlignment="1">
      <alignment vertical="center" wrapText="1"/>
    </xf>
    <xf numFmtId="0" fontId="13" fillId="0" borderId="0" xfId="0" applyFont="1" applyAlignment="1">
      <alignment horizontal="left" vertical="center" wrapText="1"/>
    </xf>
    <xf numFmtId="0" fontId="54" fillId="0" borderId="0" xfId="0" applyFont="1" applyAlignment="1">
      <alignment horizontal="center" vertical="center" wrapText="1"/>
    </xf>
    <xf numFmtId="0" fontId="12" fillId="0" borderId="0" xfId="0" applyFont="1" applyAlignment="1">
      <alignment vertical="center" wrapText="1"/>
    </xf>
    <xf numFmtId="0" fontId="97" fillId="0" borderId="0" xfId="0" applyFont="1" applyAlignment="1">
      <alignment horizontal="left" wrapText="1"/>
    </xf>
    <xf numFmtId="49" fontId="99" fillId="0" borderId="100" xfId="0" applyNumberFormat="1" applyFont="1"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97" fillId="0" borderId="0" xfId="0" applyFont="1" applyAlignment="1">
      <alignment horizontal="center" wrapText="1"/>
    </xf>
    <xf numFmtId="179" fontId="8" fillId="26" borderId="68" xfId="251" applyNumberFormat="1" applyFont="1" applyFill="1" applyBorder="1" applyAlignment="1">
      <alignment horizontal="center" vertical="center"/>
    </xf>
    <xf numFmtId="179" fontId="8" fillId="26" borderId="69" xfId="251" applyNumberFormat="1" applyFont="1" applyFill="1" applyBorder="1" applyAlignment="1">
      <alignment horizontal="center" vertical="center"/>
    </xf>
    <xf numFmtId="179" fontId="3" fillId="26" borderId="68" xfId="251" applyNumberFormat="1" applyFont="1" applyFill="1" applyBorder="1" applyAlignment="1">
      <alignment horizontal="center" vertical="center"/>
    </xf>
    <xf numFmtId="179" fontId="3" fillId="26" borderId="69" xfId="251" applyNumberFormat="1" applyFont="1" applyFill="1" applyBorder="1" applyAlignment="1">
      <alignment horizontal="center" vertical="center"/>
    </xf>
    <xf numFmtId="1" fontId="3" fillId="26" borderId="68" xfId="251" applyNumberFormat="1" applyFont="1" applyFill="1" applyBorder="1" applyAlignment="1">
      <alignment horizontal="center" vertical="center"/>
    </xf>
    <xf numFmtId="1" fontId="3" fillId="26" borderId="69" xfId="251" applyNumberFormat="1" applyFont="1" applyFill="1" applyBorder="1" applyAlignment="1">
      <alignment horizontal="center" vertical="center"/>
    </xf>
    <xf numFmtId="0" fontId="3" fillId="0" borderId="68" xfId="251" applyFont="1" applyFill="1" applyBorder="1" applyAlignment="1">
      <alignment horizontal="center" vertical="center" wrapText="1"/>
    </xf>
    <xf numFmtId="0" fontId="3" fillId="0" borderId="69" xfId="251" applyFont="1" applyFill="1" applyBorder="1" applyAlignment="1">
      <alignment horizontal="center" vertical="center" wrapText="1"/>
    </xf>
    <xf numFmtId="0" fontId="3" fillId="0" borderId="68" xfId="251" applyFont="1" applyFill="1" applyBorder="1" applyAlignment="1">
      <alignment horizontal="center" wrapText="1"/>
    </xf>
    <xf numFmtId="0" fontId="3" fillId="0" borderId="69" xfId="251" applyFont="1" applyFill="1" applyBorder="1" applyAlignment="1">
      <alignment horizontal="center" wrapText="1"/>
    </xf>
    <xf numFmtId="0" fontId="71" fillId="0" borderId="64" xfId="1" applyFont="1" applyBorder="1" applyAlignment="1">
      <alignment horizontal="center" wrapText="1"/>
    </xf>
    <xf numFmtId="0" fontId="71" fillId="0" borderId="66" xfId="1" applyFont="1" applyBorder="1" applyAlignment="1">
      <alignment horizontal="center" wrapText="1"/>
    </xf>
    <xf numFmtId="0" fontId="71" fillId="0" borderId="53" xfId="1" applyFont="1" applyBorder="1" applyAlignment="1">
      <alignment horizontal="center" wrapText="1"/>
    </xf>
    <xf numFmtId="0" fontId="71" fillId="0" borderId="55" xfId="1" applyFont="1" applyBorder="1" applyAlignment="1">
      <alignment horizontal="center" wrapText="1"/>
    </xf>
    <xf numFmtId="0" fontId="70" fillId="0" borderId="65" xfId="251" applyFont="1" applyFill="1" applyBorder="1" applyAlignment="1">
      <alignment horizontal="center" vertical="center" wrapText="1"/>
    </xf>
    <xf numFmtId="0" fontId="70" fillId="0" borderId="52" xfId="251" applyFont="1" applyFill="1" applyBorder="1" applyAlignment="1">
      <alignment horizontal="center" vertical="center" wrapText="1"/>
    </xf>
    <xf numFmtId="0" fontId="71" fillId="0" borderId="68" xfId="1" applyFont="1" applyBorder="1" applyAlignment="1">
      <alignment horizontal="center" wrapText="1"/>
    </xf>
    <xf numFmtId="0" fontId="71" fillId="0" borderId="69" xfId="1" applyFont="1" applyBorder="1" applyAlignment="1">
      <alignment horizontal="center" wrapText="1"/>
    </xf>
    <xf numFmtId="0" fontId="70" fillId="0" borderId="68" xfId="251" applyFont="1" applyFill="1" applyBorder="1" applyAlignment="1">
      <alignment horizontal="center" vertical="center" wrapText="1"/>
    </xf>
    <xf numFmtId="0" fontId="70" fillId="0" borderId="69" xfId="251" applyFont="1" applyFill="1" applyBorder="1" applyAlignment="1">
      <alignment horizontal="center" vertical="center" wrapText="1"/>
    </xf>
    <xf numFmtId="0" fontId="71" fillId="0" borderId="63" xfId="1" applyFont="1" applyBorder="1" applyAlignment="1">
      <alignment horizontal="center" wrapText="1"/>
    </xf>
    <xf numFmtId="0" fontId="71" fillId="0" borderId="80" xfId="1" applyFont="1" applyBorder="1" applyAlignment="1">
      <alignment horizontal="center" wrapText="1"/>
    </xf>
    <xf numFmtId="0" fontId="70" fillId="0" borderId="20" xfId="251" applyFont="1" applyFill="1" applyBorder="1" applyAlignment="1">
      <alignment horizontal="center" vertical="center" wrapText="1"/>
    </xf>
    <xf numFmtId="0" fontId="71" fillId="0" borderId="20" xfId="1" applyFont="1" applyBorder="1" applyAlignment="1">
      <alignment horizontal="center" vertical="center" wrapText="1"/>
    </xf>
    <xf numFmtId="0" fontId="71" fillId="0" borderId="77" xfId="1" applyFont="1" applyBorder="1" applyAlignment="1">
      <alignment horizontal="center" vertical="center" wrapText="1"/>
    </xf>
    <xf numFmtId="0" fontId="70" fillId="0" borderId="81" xfId="251" applyFont="1" applyFill="1" applyBorder="1" applyAlignment="1">
      <alignment horizontal="center" vertical="center" wrapText="1"/>
    </xf>
    <xf numFmtId="0" fontId="70" fillId="0" borderId="83" xfId="251" applyFont="1" applyFill="1" applyBorder="1" applyAlignment="1">
      <alignment horizontal="center" vertical="center" wrapText="1"/>
    </xf>
    <xf numFmtId="0" fontId="70" fillId="0" borderId="5" xfId="251" applyFont="1" applyFill="1" applyBorder="1" applyAlignment="1">
      <alignment horizontal="center" vertical="center" wrapText="1"/>
    </xf>
    <xf numFmtId="0" fontId="70" fillId="0" borderId="89" xfId="251" applyFont="1" applyFill="1" applyBorder="1" applyAlignment="1">
      <alignment horizontal="center" vertical="center" wrapText="1"/>
    </xf>
    <xf numFmtId="0" fontId="70" fillId="0" borderId="86" xfId="251" applyFont="1" applyFill="1" applyBorder="1" applyAlignment="1">
      <alignment horizontal="center" vertical="center" wrapText="1"/>
    </xf>
    <xf numFmtId="0" fontId="70" fillId="0" borderId="87" xfId="251" applyFont="1" applyFill="1" applyBorder="1" applyAlignment="1">
      <alignment horizontal="center" vertical="center" wrapText="1"/>
    </xf>
    <xf numFmtId="0" fontId="8" fillId="0" borderId="0" xfId="0" applyFont="1" applyAlignment="1">
      <alignment vertical="center" wrapText="1"/>
    </xf>
    <xf numFmtId="0" fontId="59" fillId="0" borderId="0" xfId="0" applyFont="1" applyAlignment="1">
      <alignment wrapText="1"/>
    </xf>
    <xf numFmtId="0" fontId="59" fillId="0" borderId="0" xfId="0" applyFont="1" applyAlignment="1"/>
    <xf numFmtId="0" fontId="8" fillId="0" borderId="0" xfId="0" applyFont="1" applyAlignment="1">
      <alignment vertical="top" wrapText="1"/>
    </xf>
    <xf numFmtId="0" fontId="70" fillId="0" borderId="64" xfId="251" applyFont="1" applyFill="1" applyBorder="1" applyAlignment="1">
      <alignment horizontal="center" vertical="center" wrapText="1"/>
    </xf>
    <xf numFmtId="0" fontId="70" fillId="0" borderId="53" xfId="251" applyFont="1" applyFill="1" applyBorder="1" applyAlignment="1">
      <alignment horizontal="center" vertical="center" wrapText="1"/>
    </xf>
    <xf numFmtId="0" fontId="71" fillId="0" borderId="63" xfId="1" applyFont="1" applyBorder="1" applyAlignment="1">
      <alignment horizontal="center" vertical="center" wrapText="1"/>
    </xf>
    <xf numFmtId="0" fontId="71" fillId="0" borderId="63" xfId="1" applyFont="1" applyBorder="1" applyAlignment="1">
      <alignment horizontal="center"/>
    </xf>
    <xf numFmtId="0" fontId="70" fillId="0" borderId="66" xfId="251" applyFont="1" applyFill="1" applyBorder="1" applyAlignment="1">
      <alignment horizontal="center" vertical="center" wrapText="1"/>
    </xf>
    <xf numFmtId="0" fontId="70" fillId="0" borderId="55" xfId="251" applyFont="1" applyFill="1" applyBorder="1" applyAlignment="1">
      <alignment horizontal="center" vertical="center" wrapText="1"/>
    </xf>
    <xf numFmtId="0" fontId="71" fillId="0" borderId="64" xfId="1" applyFont="1" applyBorder="1" applyAlignment="1">
      <alignment horizontal="center" vertical="center" wrapText="1"/>
    </xf>
    <xf numFmtId="0" fontId="71" fillId="0" borderId="67" xfId="1" applyFont="1" applyBorder="1" applyAlignment="1">
      <alignment horizontal="center" vertical="center" wrapText="1"/>
    </xf>
    <xf numFmtId="0" fontId="71" fillId="0" borderId="66" xfId="1" applyFont="1" applyBorder="1" applyAlignment="1">
      <alignment horizontal="center" vertical="center" wrapText="1"/>
    </xf>
    <xf numFmtId="0" fontId="71" fillId="0" borderId="53" xfId="1" applyFont="1" applyBorder="1" applyAlignment="1">
      <alignment horizontal="center" vertical="center" wrapText="1"/>
    </xf>
    <xf numFmtId="0" fontId="71" fillId="0" borderId="54" xfId="1" applyFont="1" applyBorder="1" applyAlignment="1">
      <alignment horizontal="center" vertical="center" wrapText="1"/>
    </xf>
    <xf numFmtId="0" fontId="71" fillId="0" borderId="55" xfId="1" applyFont="1" applyBorder="1" applyAlignment="1">
      <alignment horizontal="center" vertical="center" wrapText="1"/>
    </xf>
    <xf numFmtId="0" fontId="3" fillId="0" borderId="0" xfId="251" applyFont="1" applyFill="1" applyAlignment="1">
      <alignment vertical="center" wrapText="1"/>
    </xf>
    <xf numFmtId="0" fontId="8" fillId="0" borderId="0" xfId="251" applyFont="1" applyFill="1" applyAlignment="1">
      <alignment horizontal="center" vertical="center" wrapText="1"/>
    </xf>
    <xf numFmtId="0" fontId="3" fillId="26" borderId="0" xfId="0" applyFont="1" applyFill="1" applyAlignment="1">
      <alignment horizontal="left" vertical="center" wrapText="1"/>
    </xf>
    <xf numFmtId="0" fontId="3" fillId="26" borderId="0" xfId="0" applyFont="1" applyFill="1" applyBorder="1" applyAlignment="1">
      <alignment horizontal="left" vertical="center" wrapText="1"/>
    </xf>
    <xf numFmtId="0" fontId="63" fillId="26" borderId="51" xfId="0" applyFont="1" applyFill="1" applyBorder="1" applyAlignment="1">
      <alignment horizontal="center" vertical="center" wrapText="1"/>
    </xf>
    <xf numFmtId="0" fontId="63" fillId="26" borderId="48" xfId="0" applyFont="1" applyFill="1" applyBorder="1" applyAlignment="1">
      <alignment horizontal="center" vertical="center" wrapText="1"/>
    </xf>
    <xf numFmtId="0" fontId="63" fillId="26" borderId="38" xfId="0" applyFont="1" applyFill="1" applyBorder="1" applyAlignment="1">
      <alignment horizontal="center" vertical="center" wrapText="1"/>
    </xf>
    <xf numFmtId="0" fontId="63" fillId="26" borderId="71" xfId="0" applyFont="1" applyFill="1" applyBorder="1" applyAlignment="1">
      <alignment horizontal="center" vertical="center" wrapText="1"/>
    </xf>
    <xf numFmtId="0" fontId="63" fillId="26" borderId="52" xfId="0" applyFont="1" applyFill="1" applyBorder="1" applyAlignment="1">
      <alignment horizontal="center" vertical="center" wrapText="1"/>
    </xf>
    <xf numFmtId="0" fontId="63" fillId="26" borderId="49" xfId="0" applyFont="1" applyFill="1" applyBorder="1" applyAlignment="1">
      <alignment horizontal="center" vertical="center" wrapText="1"/>
    </xf>
    <xf numFmtId="0" fontId="63" fillId="26" borderId="47" xfId="0" applyFont="1" applyFill="1" applyBorder="1" applyAlignment="1">
      <alignment horizontal="center" vertical="center" wrapText="1"/>
    </xf>
    <xf numFmtId="0" fontId="63" fillId="26" borderId="50" xfId="0" applyFont="1" applyFill="1" applyBorder="1" applyAlignment="1">
      <alignment horizontal="center" vertical="center" wrapText="1"/>
    </xf>
    <xf numFmtId="0" fontId="14" fillId="0" borderId="0" xfId="0" applyFont="1" applyAlignment="1">
      <alignment wrapText="1"/>
    </xf>
    <xf numFmtId="0" fontId="14" fillId="0" borderId="0" xfId="0" applyFont="1" applyAlignment="1"/>
    <xf numFmtId="0" fontId="14" fillId="0" borderId="0" xfId="0" applyFont="1" applyAlignment="1">
      <alignment vertical="center" wrapText="1"/>
    </xf>
    <xf numFmtId="0" fontId="14" fillId="0" borderId="19" xfId="0" applyFont="1" applyBorder="1" applyAlignment="1">
      <alignment vertical="center" wrapText="1"/>
    </xf>
    <xf numFmtId="0" fontId="51" fillId="26" borderId="0" xfId="0" applyFont="1" applyFill="1" applyAlignment="1">
      <alignment horizontal="center" vertical="center" wrapText="1"/>
    </xf>
    <xf numFmtId="0" fontId="14" fillId="26" borderId="56" xfId="0" applyFont="1" applyFill="1" applyBorder="1" applyAlignment="1">
      <alignment horizontal="right"/>
    </xf>
    <xf numFmtId="0" fontId="14" fillId="26" borderId="47" xfId="0" applyFont="1" applyFill="1" applyBorder="1" applyAlignment="1">
      <alignment horizontal="right"/>
    </xf>
    <xf numFmtId="0" fontId="14" fillId="26" borderId="22" xfId="0" applyFont="1" applyFill="1" applyBorder="1" applyAlignment="1">
      <alignment horizontal="right"/>
    </xf>
    <xf numFmtId="0" fontId="0" fillId="26" borderId="79" xfId="0" applyFill="1" applyBorder="1" applyAlignment="1">
      <alignment horizontal="center" vertical="center" wrapText="1"/>
    </xf>
    <xf numFmtId="0" fontId="12" fillId="26" borderId="22" xfId="0" applyFont="1" applyFill="1" applyBorder="1" applyAlignment="1">
      <alignment horizontal="right" vertical="center" wrapText="1"/>
    </xf>
    <xf numFmtId="0" fontId="51" fillId="26" borderId="0" xfId="0" applyFont="1" applyFill="1" applyAlignment="1">
      <alignment horizontal="center" vertical="top" wrapText="1"/>
    </xf>
    <xf numFmtId="0" fontId="14" fillId="26" borderId="22" xfId="0" applyFont="1" applyFill="1" applyBorder="1" applyAlignment="1">
      <alignment horizontal="right" wrapText="1"/>
    </xf>
    <xf numFmtId="0" fontId="14" fillId="26" borderId="56" xfId="0" applyFont="1" applyFill="1" applyBorder="1" applyAlignment="1">
      <alignment horizontal="center" wrapText="1"/>
    </xf>
    <xf numFmtId="0" fontId="14" fillId="26" borderId="61" xfId="0" applyFont="1" applyFill="1" applyBorder="1" applyAlignment="1">
      <alignment horizontal="center" wrapText="1"/>
    </xf>
    <xf numFmtId="49" fontId="89" fillId="26" borderId="57" xfId="0" applyNumberFormat="1" applyFont="1" applyFill="1" applyBorder="1" applyAlignment="1">
      <alignment horizontal="center" wrapText="1"/>
    </xf>
    <xf numFmtId="49" fontId="89" fillId="26" borderId="46" xfId="0" applyNumberFormat="1" applyFont="1" applyFill="1" applyBorder="1" applyAlignment="1">
      <alignment horizontal="center" wrapText="1"/>
    </xf>
    <xf numFmtId="0" fontId="0" fillId="26" borderId="0" xfId="0" applyFill="1" applyAlignment="1">
      <alignment horizontal="center" wrapText="1"/>
    </xf>
    <xf numFmtId="0" fontId="90" fillId="0" borderId="42" xfId="0" applyFont="1" applyFill="1" applyBorder="1" applyAlignment="1">
      <alignment horizontal="center" vertical="center" textRotation="90" wrapText="1"/>
    </xf>
    <xf numFmtId="0" fontId="90" fillId="0" borderId="20" xfId="0" applyFont="1" applyFill="1" applyBorder="1" applyAlignment="1">
      <alignment horizontal="center" vertical="center" textRotation="90" wrapText="1"/>
    </xf>
    <xf numFmtId="0" fontId="90" fillId="0" borderId="38" xfId="0" applyFont="1" applyFill="1" applyBorder="1" applyAlignment="1">
      <alignment horizontal="center" vertical="center" textRotation="90" wrapText="1"/>
    </xf>
    <xf numFmtId="0" fontId="14" fillId="26" borderId="22" xfId="0" applyFont="1" applyFill="1" applyBorder="1" applyAlignment="1">
      <alignment horizontal="center" textRotation="90" wrapText="1"/>
    </xf>
    <xf numFmtId="0" fontId="52" fillId="0" borderId="59" xfId="0" applyFont="1" applyFill="1" applyBorder="1" applyAlignment="1">
      <alignment horizontal="center" vertical="center" wrapText="1"/>
    </xf>
    <xf numFmtId="0" fontId="52" fillId="0" borderId="72"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73" xfId="0" applyFont="1" applyFill="1" applyBorder="1" applyAlignment="1">
      <alignment horizontal="center" vertical="center" wrapText="1"/>
    </xf>
    <xf numFmtId="0" fontId="52" fillId="0" borderId="74" xfId="0" applyFont="1" applyFill="1" applyBorder="1" applyAlignment="1">
      <alignment horizontal="center" vertical="center" wrapText="1"/>
    </xf>
    <xf numFmtId="0" fontId="52" fillId="0" borderId="44" xfId="0" applyFont="1" applyFill="1" applyBorder="1" applyAlignment="1">
      <alignment horizontal="center" vertical="center" wrapText="1"/>
    </xf>
    <xf numFmtId="0" fontId="0" fillId="0" borderId="40" xfId="0" applyFill="1" applyBorder="1" applyAlignment="1">
      <alignment horizontal="center"/>
    </xf>
    <xf numFmtId="0" fontId="55" fillId="0" borderId="22" xfId="0" applyFont="1" applyFill="1" applyBorder="1" applyAlignment="1">
      <alignment horizontal="center" textRotation="90"/>
    </xf>
    <xf numFmtId="0" fontId="57" fillId="26" borderId="0" xfId="0" applyFont="1" applyFill="1" applyAlignment="1">
      <alignment horizontal="center" vertical="center" wrapText="1"/>
    </xf>
    <xf numFmtId="0" fontId="58" fillId="26" borderId="0" xfId="0" applyFont="1" applyFill="1" applyAlignment="1">
      <alignment vertical="center" wrapText="1"/>
    </xf>
    <xf numFmtId="0" fontId="0" fillId="26" borderId="0" xfId="0" applyFill="1" applyAlignment="1">
      <alignment vertical="center" wrapText="1"/>
    </xf>
    <xf numFmtId="0" fontId="0" fillId="26" borderId="19" xfId="0" applyFill="1" applyBorder="1" applyAlignment="1">
      <alignment vertical="center" wrapText="1"/>
    </xf>
    <xf numFmtId="0" fontId="52" fillId="26" borderId="0" xfId="0" applyFont="1" applyFill="1" applyAlignment="1">
      <alignment horizontal="center" wrapText="1"/>
    </xf>
    <xf numFmtId="0" fontId="55" fillId="26" borderId="0" xfId="0" applyFont="1" applyFill="1" applyAlignment="1">
      <alignment vertical="center" wrapText="1"/>
    </xf>
    <xf numFmtId="0" fontId="3" fillId="26" borderId="0" xfId="0" applyFont="1" applyFill="1" applyAlignment="1">
      <alignment vertical="center" wrapText="1"/>
    </xf>
    <xf numFmtId="0" fontId="72" fillId="0" borderId="0" xfId="0" applyFont="1" applyAlignment="1">
      <alignment vertical="top" wrapText="1"/>
    </xf>
    <xf numFmtId="0" fontId="73" fillId="0" borderId="0" xfId="0" applyFont="1" applyAlignment="1">
      <alignment wrapText="1"/>
    </xf>
    <xf numFmtId="0" fontId="72" fillId="0" borderId="0" xfId="0" applyFont="1" applyAlignment="1">
      <alignment vertical="center" wrapText="1"/>
    </xf>
    <xf numFmtId="0" fontId="73" fillId="0" borderId="0" xfId="0" applyFont="1" applyAlignment="1"/>
    <xf numFmtId="0" fontId="8" fillId="0" borderId="0" xfId="0" applyFont="1" applyAlignment="1">
      <alignment horizontal="center" vertical="center" wrapText="1"/>
    </xf>
    <xf numFmtId="0" fontId="75" fillId="0" borderId="0" xfId="0" applyFont="1" applyAlignment="1">
      <alignment vertical="center" wrapText="1"/>
    </xf>
    <xf numFmtId="0" fontId="3" fillId="26" borderId="0" xfId="0" applyFont="1" applyFill="1" applyAlignment="1">
      <alignment horizontal="left"/>
    </xf>
    <xf numFmtId="0" fontId="3" fillId="26" borderId="19" xfId="0" applyFont="1" applyFill="1" applyBorder="1" applyAlignment="1">
      <alignment horizontal="left"/>
    </xf>
    <xf numFmtId="0" fontId="12" fillId="0" borderId="2" xfId="0" applyFont="1" applyBorder="1" applyAlignment="1">
      <alignment vertical="center" wrapText="1"/>
    </xf>
    <xf numFmtId="0" fontId="12" fillId="0" borderId="27" xfId="0" applyFont="1" applyBorder="1" applyAlignment="1">
      <alignment vertical="center" wrapText="1"/>
    </xf>
    <xf numFmtId="0" fontId="13" fillId="0" borderId="0" xfId="0" applyFont="1" applyAlignment="1">
      <alignment horizontal="right" vertical="top" wrapText="1"/>
    </xf>
    <xf numFmtId="0" fontId="53" fillId="0" borderId="109" xfId="0" applyFont="1" applyBorder="1" applyAlignment="1">
      <alignment horizontal="center" vertical="center" wrapText="1"/>
    </xf>
    <xf numFmtId="0" fontId="13" fillId="0" borderId="0" xfId="0" applyFont="1" applyAlignment="1">
      <alignment horizontal="left" vertical="center"/>
    </xf>
    <xf numFmtId="0" fontId="81" fillId="0" borderId="113" xfId="0" applyFont="1" applyBorder="1" applyAlignment="1">
      <alignment horizontal="center" vertical="center" textRotation="90"/>
    </xf>
    <xf numFmtId="0" fontId="81" fillId="0" borderId="20" xfId="0" applyFont="1" applyBorder="1" applyAlignment="1">
      <alignment horizontal="center" vertical="center" textRotation="90"/>
    </xf>
    <xf numFmtId="0" fontId="81" fillId="0" borderId="107" xfId="0" applyFont="1" applyBorder="1" applyAlignment="1">
      <alignment horizontal="center" vertical="center" textRotation="90"/>
    </xf>
    <xf numFmtId="0" fontId="3" fillId="0" borderId="5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xf numFmtId="0" fontId="92" fillId="0" borderId="0" xfId="0" applyFont="1" applyAlignment="1">
      <alignment horizontal="center" vertical="center"/>
    </xf>
    <xf numFmtId="0" fontId="91" fillId="0" borderId="0" xfId="0" applyFont="1" applyAlignment="1">
      <alignment horizontal="center" vertical="center"/>
    </xf>
    <xf numFmtId="0" fontId="91" fillId="0" borderId="0" xfId="0" applyFont="1" applyAlignment="1">
      <alignment horizontal="right" vertical="center"/>
    </xf>
    <xf numFmtId="0" fontId="54" fillId="0" borderId="0" xfId="0" applyFont="1" applyAlignment="1">
      <alignment vertical="top" wrapText="1"/>
    </xf>
    <xf numFmtId="0" fontId="55" fillId="0" borderId="0" xfId="0" applyFont="1" applyAlignment="1">
      <alignment wrapText="1"/>
    </xf>
    <xf numFmtId="0" fontId="54" fillId="0" borderId="0" xfId="0" applyFont="1" applyAlignment="1">
      <alignment vertical="center" wrapText="1"/>
    </xf>
    <xf numFmtId="0" fontId="55" fillId="0" borderId="0" xfId="0" applyFont="1" applyAlignment="1"/>
    <xf numFmtId="49" fontId="10" fillId="0" borderId="0" xfId="0" applyNumberFormat="1" applyFont="1" applyAlignment="1">
      <alignment horizontal="center" vertical="center" wrapText="1"/>
    </xf>
    <xf numFmtId="0" fontId="55" fillId="0" borderId="0" xfId="0" applyFont="1" applyAlignment="1">
      <alignment horizontal="center" wrapText="1"/>
    </xf>
    <xf numFmtId="0" fontId="0" fillId="0" borderId="25" xfId="0" applyBorder="1" applyAlignment="1">
      <alignment horizontal="center" wrapText="1"/>
    </xf>
    <xf numFmtId="0" fontId="0" fillId="0" borderId="20" xfId="0" applyBorder="1" applyAlignment="1">
      <alignment horizont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7" fillId="0" borderId="0" xfId="0" applyFont="1" applyAlignment="1">
      <alignment horizontal="center"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0" fontId="62" fillId="29" borderId="31" xfId="0" applyFont="1" applyFill="1" applyBorder="1" applyAlignment="1">
      <alignment horizontal="center" vertical="center" wrapText="1"/>
    </xf>
    <xf numFmtId="0" fontId="62" fillId="29" borderId="32" xfId="0" applyFont="1" applyFill="1" applyBorder="1" applyAlignment="1">
      <alignment horizontal="center" vertical="center" wrapText="1"/>
    </xf>
    <xf numFmtId="0" fontId="77" fillId="0" borderId="0" xfId="0" applyFont="1" applyAlignment="1">
      <alignment vertical="center" wrapText="1"/>
    </xf>
    <xf numFmtId="0" fontId="102" fillId="0" borderId="0" xfId="0" applyFont="1" applyAlignment="1">
      <alignment wrapText="1"/>
    </xf>
  </cellXfs>
  <cellStyles count="258">
    <cellStyle name="_003" xfId="9" xr:uid="{00000000-0005-0000-0000-000000000000}"/>
    <cellStyle name="_003 свод" xfId="10" xr:uid="{00000000-0005-0000-0000-000001000000}"/>
    <cellStyle name="_003+012-2009" xfId="11" xr:uid="{00000000-0005-0000-0000-000002000000}"/>
    <cellStyle name="_018.000-2009" xfId="12" xr:uid="{00000000-0005-0000-0000-000003000000}"/>
    <cellStyle name="_018.000-2010" xfId="13" xr:uid="{00000000-0005-0000-0000-000004000000}"/>
    <cellStyle name="_018.000Павл" xfId="14" xr:uid="{00000000-0005-0000-0000-000005000000}"/>
    <cellStyle name="_018.СКО-2010" xfId="15" xr:uid="{00000000-0005-0000-0000-000006000000}"/>
    <cellStyle name="_020 2011" xfId="16" xr:uid="{00000000-0005-0000-0000-000007000000}"/>
    <cellStyle name="_020.000-2009" xfId="17" xr:uid="{00000000-0005-0000-0000-000008000000}"/>
    <cellStyle name="_025-2011" xfId="18" xr:uid="{00000000-0005-0000-0000-000009000000}"/>
    <cellStyle name="_142 д" xfId="19" xr:uid="{00000000-0005-0000-0000-00000A000000}"/>
    <cellStyle name="_Алматы" xfId="20" xr:uid="{00000000-0005-0000-0000-00000B000000}"/>
    <cellStyle name="_Бюджетная заявка" xfId="21" xr:uid="{00000000-0005-0000-0000-00000C000000}"/>
    <cellStyle name="_ЕС164-1" xfId="22" xr:uid="{00000000-0005-0000-0000-00000D000000}"/>
    <cellStyle name="_ЕС164-3" xfId="23" xr:uid="{00000000-0005-0000-0000-00000E000000}"/>
    <cellStyle name="_ЕС164-4" xfId="24" xr:uid="{00000000-0005-0000-0000-00000F000000}"/>
    <cellStyle name="_ЕС-164-6" xfId="25" xr:uid="{00000000-0005-0000-0000-000010000000}"/>
    <cellStyle name="_ЕС-164-8" xfId="26" xr:uid="{00000000-0005-0000-0000-000011000000}"/>
    <cellStyle name="_ЕС-164-9" xfId="27" xr:uid="{00000000-0005-0000-0000-000012000000}"/>
    <cellStyle name="_Заявка на 2011" xfId="28" xr:uid="{00000000-0005-0000-0000-000013000000}"/>
    <cellStyle name="_Заявка на автотранспорт 2009-2010" xfId="29" xr:uid="{00000000-0005-0000-0000-000014000000}"/>
    <cellStyle name="_Книга1" xfId="30" xr:uid="{00000000-0005-0000-0000-000015000000}"/>
    <cellStyle name="_Павлодар  003-2010" xfId="31" xr:uid="{00000000-0005-0000-0000-000016000000}"/>
    <cellStyle name="_Павлодар 003 - 2011" xfId="32" xr:uid="{00000000-0005-0000-0000-000017000000}"/>
    <cellStyle name="_Павлодар003" xfId="33" xr:uid="{00000000-0005-0000-0000-000018000000}"/>
    <cellStyle name="_Павлодар003н" xfId="34" xr:uid="{00000000-0005-0000-0000-000019000000}"/>
    <cellStyle name="_Павлодар012" xfId="35" xr:uid="{00000000-0005-0000-0000-00001A000000}"/>
    <cellStyle name="_Павлодар101" xfId="36" xr:uid="{00000000-0005-0000-0000-00001B000000}"/>
    <cellStyle name="_пр.018 СВОД" xfId="37" xr:uid="{00000000-0005-0000-0000-00001C000000}"/>
    <cellStyle name="_пр.021 СВОД" xfId="38" xr:uid="{00000000-0005-0000-0000-00001D000000}"/>
    <cellStyle name="_предметы к 139 спец." xfId="39" xr:uid="{00000000-0005-0000-0000-00001E000000}"/>
    <cellStyle name="_приложения" xfId="40" xr:uid="{00000000-0005-0000-0000-00001F000000}"/>
    <cellStyle name="_приложения 003 восст" xfId="41" xr:uid="{00000000-0005-0000-0000-000020000000}"/>
    <cellStyle name="_приложения 012" xfId="42" xr:uid="{00000000-0005-0000-0000-000021000000}"/>
    <cellStyle name="_ПРОЕКТ БЗ 2012-2014 АКАДЕМИЯ" xfId="43" xr:uid="{00000000-0005-0000-0000-000022000000}"/>
    <cellStyle name="_расш.сп.146 заполнен" xfId="44" xr:uid="{00000000-0005-0000-0000-000023000000}"/>
    <cellStyle name="_СВОД" xfId="45" xr:uid="{00000000-0005-0000-0000-000024000000}"/>
    <cellStyle name="_свод приложений" xfId="46" xr:uid="{00000000-0005-0000-0000-000025000000}"/>
    <cellStyle name="_СКО 003" xfId="47" xr:uid="{00000000-0005-0000-0000-000026000000}"/>
    <cellStyle name="_СКО 018" xfId="48" xr:uid="{00000000-0005-0000-0000-000027000000}"/>
    <cellStyle name="_СКО 021" xfId="49" xr:uid="{00000000-0005-0000-0000-000028000000}"/>
    <cellStyle name="_Смета ф новая 2009" xfId="50" xr:uid="{00000000-0005-0000-0000-000029000000}"/>
    <cellStyle name="_Уточ.смета 003 ПАВЛОДАР" xfId="51" xr:uid="{00000000-0005-0000-0000-00002A000000}"/>
    <cellStyle name="_учебные заведения" xfId="52" xr:uid="{00000000-0005-0000-0000-00002B000000}"/>
    <cellStyle name="_Центры реабилит" xfId="53" xr:uid="{00000000-0005-0000-0000-00002C000000}"/>
    <cellStyle name="0,0_x000d__x000a_NA_x000d__x000a_" xfId="54" xr:uid="{00000000-0005-0000-0000-00002D000000}"/>
    <cellStyle name="0,0_x000d__x000a_NA_x000d__x000a_ 2" xfId="55" xr:uid="{00000000-0005-0000-0000-00002E000000}"/>
    <cellStyle name="0,0_x000d__x000a_NA_x000d__x000a_ 3" xfId="56" xr:uid="{00000000-0005-0000-0000-00002F000000}"/>
    <cellStyle name="0,0_x000d__x000a_NA_x000d__x000a__139 2010-20121" xfId="57" xr:uid="{00000000-0005-0000-0000-000030000000}"/>
    <cellStyle name="20% - Accent1" xfId="58" xr:uid="{00000000-0005-0000-0000-000031000000}"/>
    <cellStyle name="20% - Accent1 2" xfId="59" xr:uid="{00000000-0005-0000-0000-000032000000}"/>
    <cellStyle name="20% - Accent2" xfId="60" xr:uid="{00000000-0005-0000-0000-000033000000}"/>
    <cellStyle name="20% - Accent2 2" xfId="61" xr:uid="{00000000-0005-0000-0000-000034000000}"/>
    <cellStyle name="20% - Accent3" xfId="62" xr:uid="{00000000-0005-0000-0000-000035000000}"/>
    <cellStyle name="20% - Accent3 2" xfId="63" xr:uid="{00000000-0005-0000-0000-000036000000}"/>
    <cellStyle name="20% - Accent4" xfId="64" xr:uid="{00000000-0005-0000-0000-000037000000}"/>
    <cellStyle name="20% - Accent4 2" xfId="65" xr:uid="{00000000-0005-0000-0000-000038000000}"/>
    <cellStyle name="20% - Accent5" xfId="66" xr:uid="{00000000-0005-0000-0000-000039000000}"/>
    <cellStyle name="20% - Accent5 2" xfId="67" xr:uid="{00000000-0005-0000-0000-00003A000000}"/>
    <cellStyle name="20% - Accent6" xfId="68" xr:uid="{00000000-0005-0000-0000-00003B000000}"/>
    <cellStyle name="20% - Accent6 2" xfId="69" xr:uid="{00000000-0005-0000-0000-00003C000000}"/>
    <cellStyle name="40% - Accent1" xfId="70" xr:uid="{00000000-0005-0000-0000-00003D000000}"/>
    <cellStyle name="40% - Accent1 2" xfId="71" xr:uid="{00000000-0005-0000-0000-00003E000000}"/>
    <cellStyle name="40% - Accent2" xfId="72" xr:uid="{00000000-0005-0000-0000-00003F000000}"/>
    <cellStyle name="40% - Accent2 2" xfId="73" xr:uid="{00000000-0005-0000-0000-000040000000}"/>
    <cellStyle name="40% - Accent3" xfId="74" xr:uid="{00000000-0005-0000-0000-000041000000}"/>
    <cellStyle name="40% - Accent3 2" xfId="75" xr:uid="{00000000-0005-0000-0000-000042000000}"/>
    <cellStyle name="40% - Accent4" xfId="76" xr:uid="{00000000-0005-0000-0000-000043000000}"/>
    <cellStyle name="40% - Accent4 2" xfId="77" xr:uid="{00000000-0005-0000-0000-000044000000}"/>
    <cellStyle name="40% - Accent5" xfId="78" xr:uid="{00000000-0005-0000-0000-000045000000}"/>
    <cellStyle name="40% - Accent5 2" xfId="79" xr:uid="{00000000-0005-0000-0000-000046000000}"/>
    <cellStyle name="40% - Accent6" xfId="80" xr:uid="{00000000-0005-0000-0000-000047000000}"/>
    <cellStyle name="40% - Accent6 2" xfId="81" xr:uid="{00000000-0005-0000-0000-000048000000}"/>
    <cellStyle name="60% - Accent1" xfId="82" xr:uid="{00000000-0005-0000-0000-000049000000}"/>
    <cellStyle name="60% - Accent2" xfId="83" xr:uid="{00000000-0005-0000-0000-00004A000000}"/>
    <cellStyle name="60% - Accent3" xfId="84" xr:uid="{00000000-0005-0000-0000-00004B000000}"/>
    <cellStyle name="60% - Accent4" xfId="85" xr:uid="{00000000-0005-0000-0000-00004C000000}"/>
    <cellStyle name="60% - Accent5" xfId="86" xr:uid="{00000000-0005-0000-0000-00004D000000}"/>
    <cellStyle name="60% - Accent6" xfId="87" xr:uid="{00000000-0005-0000-0000-00004E000000}"/>
    <cellStyle name="Accent1" xfId="88" xr:uid="{00000000-0005-0000-0000-00004F000000}"/>
    <cellStyle name="Accent2" xfId="89" xr:uid="{00000000-0005-0000-0000-000050000000}"/>
    <cellStyle name="Accent3" xfId="90" xr:uid="{00000000-0005-0000-0000-000051000000}"/>
    <cellStyle name="Accent4" xfId="91" xr:uid="{00000000-0005-0000-0000-000052000000}"/>
    <cellStyle name="Accent5" xfId="92" xr:uid="{00000000-0005-0000-0000-000053000000}"/>
    <cellStyle name="Accent6" xfId="93" xr:uid="{00000000-0005-0000-0000-000054000000}"/>
    <cellStyle name="Bad" xfId="94" xr:uid="{00000000-0005-0000-0000-000055000000}"/>
    <cellStyle name="Calculation" xfId="95" xr:uid="{00000000-0005-0000-0000-000056000000}"/>
    <cellStyle name="Cell1" xfId="214" xr:uid="{00000000-0005-0000-0000-000057000000}"/>
    <cellStyle name="Cell2" xfId="215" xr:uid="{00000000-0005-0000-0000-000058000000}"/>
    <cellStyle name="Cell3" xfId="216" xr:uid="{00000000-0005-0000-0000-000059000000}"/>
    <cellStyle name="Cell4" xfId="217" xr:uid="{00000000-0005-0000-0000-00005A000000}"/>
    <cellStyle name="Cell5" xfId="218" xr:uid="{00000000-0005-0000-0000-00005B000000}"/>
    <cellStyle name="Check Cell" xfId="96" xr:uid="{00000000-0005-0000-0000-00005C000000}"/>
    <cellStyle name="Column1" xfId="219" xr:uid="{00000000-0005-0000-0000-00005D000000}"/>
    <cellStyle name="Column2" xfId="220" xr:uid="{00000000-0005-0000-0000-00005E000000}"/>
    <cellStyle name="Column3" xfId="221" xr:uid="{00000000-0005-0000-0000-00005F000000}"/>
    <cellStyle name="Column4" xfId="222" xr:uid="{00000000-0005-0000-0000-000060000000}"/>
    <cellStyle name="Column5" xfId="223" xr:uid="{00000000-0005-0000-0000-000061000000}"/>
    <cellStyle name="Column7" xfId="224" xr:uid="{00000000-0005-0000-0000-000062000000}"/>
    <cellStyle name="Comma [0]" xfId="97" xr:uid="{00000000-0005-0000-0000-000063000000}"/>
    <cellStyle name="Currency [0]" xfId="98" xr:uid="{00000000-0005-0000-0000-000064000000}"/>
    <cellStyle name="Currency_Macro1" xfId="99" xr:uid="{00000000-0005-0000-0000-000065000000}"/>
    <cellStyle name="Excel Built-in Normal" xfId="100" xr:uid="{00000000-0005-0000-0000-000066000000}"/>
    <cellStyle name="Excel Built-in Normal 2" xfId="101" xr:uid="{00000000-0005-0000-0000-000067000000}"/>
    <cellStyle name="Excel Built-in Normal 2 2" xfId="102" xr:uid="{00000000-0005-0000-0000-000068000000}"/>
    <cellStyle name="Excel Built-in Normal 3" xfId="244" xr:uid="{00000000-0005-0000-0000-000069000000}"/>
    <cellStyle name="Excel Built-in Normal_Копия Заявка на 2013 год ИУ" xfId="103" xr:uid="{00000000-0005-0000-0000-00006A000000}"/>
    <cellStyle name="Explanatory Text" xfId="104" xr:uid="{00000000-0005-0000-0000-00006B000000}"/>
    <cellStyle name="Good" xfId="105" xr:uid="{00000000-0005-0000-0000-00006C000000}"/>
    <cellStyle name="Heading 1" xfId="106" xr:uid="{00000000-0005-0000-0000-00006D000000}"/>
    <cellStyle name="Heading 2" xfId="107" xr:uid="{00000000-0005-0000-0000-00006E000000}"/>
    <cellStyle name="Heading 3" xfId="108" xr:uid="{00000000-0005-0000-0000-00006F000000}"/>
    <cellStyle name="Heading 4" xfId="109" xr:uid="{00000000-0005-0000-0000-000070000000}"/>
    <cellStyle name="Heading1" xfId="225" xr:uid="{00000000-0005-0000-0000-000071000000}"/>
    <cellStyle name="Heading2" xfId="226" xr:uid="{00000000-0005-0000-0000-000072000000}"/>
    <cellStyle name="Heading3" xfId="227" xr:uid="{00000000-0005-0000-0000-000073000000}"/>
    <cellStyle name="Heading4" xfId="228" xr:uid="{00000000-0005-0000-0000-000074000000}"/>
    <cellStyle name="Input" xfId="110" xr:uid="{00000000-0005-0000-0000-000075000000}"/>
    <cellStyle name="Linked Cell" xfId="111" xr:uid="{00000000-0005-0000-0000-000076000000}"/>
    <cellStyle name="Name1" xfId="229" xr:uid="{00000000-0005-0000-0000-000077000000}"/>
    <cellStyle name="Name2" xfId="230" xr:uid="{00000000-0005-0000-0000-000078000000}"/>
    <cellStyle name="Name3" xfId="231" xr:uid="{00000000-0005-0000-0000-000079000000}"/>
    <cellStyle name="Name4" xfId="232" xr:uid="{00000000-0005-0000-0000-00007A000000}"/>
    <cellStyle name="Name5" xfId="233" xr:uid="{00000000-0005-0000-0000-00007B000000}"/>
    <cellStyle name="Neutral" xfId="112" xr:uid="{00000000-0005-0000-0000-00007C000000}"/>
    <cellStyle name="Normal 2" xfId="113" xr:uid="{00000000-0005-0000-0000-00007D000000}"/>
    <cellStyle name="Normal_92 Sales" xfId="114" xr:uid="{00000000-0005-0000-0000-00007E000000}"/>
    <cellStyle name="Note" xfId="115" xr:uid="{00000000-0005-0000-0000-00007F000000}"/>
    <cellStyle name="Note 2" xfId="116" xr:uid="{00000000-0005-0000-0000-000080000000}"/>
    <cellStyle name="Output" xfId="117" xr:uid="{00000000-0005-0000-0000-000081000000}"/>
    <cellStyle name="Standard_PRICEL_$" xfId="118" xr:uid="{00000000-0005-0000-0000-000082000000}"/>
    <cellStyle name="Style 1" xfId="119" xr:uid="{00000000-0005-0000-0000-000083000000}"/>
    <cellStyle name="Title" xfId="120" xr:uid="{00000000-0005-0000-0000-000084000000}"/>
    <cellStyle name="Title1" xfId="234" xr:uid="{00000000-0005-0000-0000-000085000000}"/>
    <cellStyle name="Total" xfId="121" xr:uid="{00000000-0005-0000-0000-000086000000}"/>
    <cellStyle name="Warning Text" xfId="122" xr:uid="{00000000-0005-0000-0000-000087000000}"/>
    <cellStyle name="White1" xfId="235" xr:uid="{00000000-0005-0000-0000-000088000000}"/>
    <cellStyle name="White2" xfId="236" xr:uid="{00000000-0005-0000-0000-000089000000}"/>
    <cellStyle name="White3" xfId="237" xr:uid="{00000000-0005-0000-0000-00008A000000}"/>
    <cellStyle name="White4" xfId="238" xr:uid="{00000000-0005-0000-0000-00008B000000}"/>
    <cellStyle name="White5" xfId="239" xr:uid="{00000000-0005-0000-0000-00008C000000}"/>
    <cellStyle name="Гиперссылка 2" xfId="240" xr:uid="{00000000-0005-0000-0000-00008D000000}"/>
    <cellStyle name="Гиперссылка 3" xfId="241" xr:uid="{00000000-0005-0000-0000-00008E000000}"/>
    <cellStyle name="Денежный [0] 2" xfId="123" xr:uid="{00000000-0005-0000-0000-00008F000000}"/>
    <cellStyle name="Денежный [0] 2 2" xfId="124" xr:uid="{00000000-0005-0000-0000-000090000000}"/>
    <cellStyle name="Денежный [0] 2 3" xfId="125" xr:uid="{00000000-0005-0000-0000-000091000000}"/>
    <cellStyle name="Денежный [0] 2_наш к-л 040 программа без КП посл. 25.04.12" xfId="126" xr:uid="{00000000-0005-0000-0000-000092000000}"/>
    <cellStyle name="Денежный [0] 3" xfId="127" xr:uid="{00000000-0005-0000-0000-000093000000}"/>
    <cellStyle name="Денежный 2" xfId="128" xr:uid="{00000000-0005-0000-0000-000094000000}"/>
    <cellStyle name="Денежный 2 2" xfId="129" xr:uid="{00000000-0005-0000-0000-000095000000}"/>
    <cellStyle name="Денежный 3" xfId="130" xr:uid="{00000000-0005-0000-0000-000096000000}"/>
    <cellStyle name="Денежный 4" xfId="131" xr:uid="{00000000-0005-0000-0000-000097000000}"/>
    <cellStyle name="Обычный" xfId="0" builtinId="0"/>
    <cellStyle name="Обычный 10" xfId="5" xr:uid="{00000000-0005-0000-0000-000099000000}"/>
    <cellStyle name="Обычный 101" xfId="253" xr:uid="{00000000-0005-0000-0000-00009A000000}"/>
    <cellStyle name="Обычный 11" xfId="132" xr:uid="{00000000-0005-0000-0000-00009B000000}"/>
    <cellStyle name="Обычный 11 10" xfId="256" xr:uid="{00000000-0005-0000-0000-00009C000000}"/>
    <cellStyle name="Обычный 11 3" xfId="254" xr:uid="{00000000-0005-0000-0000-00009D000000}"/>
    <cellStyle name="Обычный 12" xfId="133" xr:uid="{00000000-0005-0000-0000-00009E000000}"/>
    <cellStyle name="Обычный 13" xfId="134" xr:uid="{00000000-0005-0000-0000-00009F000000}"/>
    <cellStyle name="Обычный 14" xfId="135" xr:uid="{00000000-0005-0000-0000-0000A0000000}"/>
    <cellStyle name="Обычный 145" xfId="257" xr:uid="{00000000-0005-0000-0000-0000A1000000}"/>
    <cellStyle name="Обычный 15" xfId="136" xr:uid="{00000000-0005-0000-0000-0000A2000000}"/>
    <cellStyle name="Обычный 16" xfId="137" xr:uid="{00000000-0005-0000-0000-0000A3000000}"/>
    <cellStyle name="Обычный 17" xfId="138" xr:uid="{00000000-0005-0000-0000-0000A4000000}"/>
    <cellStyle name="Обычный 18" xfId="252" xr:uid="{00000000-0005-0000-0000-0000A5000000}"/>
    <cellStyle name="Обычный 2" xfId="3" xr:uid="{00000000-0005-0000-0000-0000A6000000}"/>
    <cellStyle name="Обычный 2 2" xfId="4" xr:uid="{00000000-0005-0000-0000-0000A7000000}"/>
    <cellStyle name="Обычный 2 2 2" xfId="7" xr:uid="{00000000-0005-0000-0000-0000A8000000}"/>
    <cellStyle name="Обычный 2 2 3 2" xfId="2" xr:uid="{00000000-0005-0000-0000-0000A9000000}"/>
    <cellStyle name="Обычный 2 2 3 2 10 2" xfId="255" xr:uid="{00000000-0005-0000-0000-0000AA000000}"/>
    <cellStyle name="Обычный 2 2_131" xfId="139" xr:uid="{00000000-0005-0000-0000-0000AB000000}"/>
    <cellStyle name="Обычный 2 3" xfId="140" xr:uid="{00000000-0005-0000-0000-0000AC000000}"/>
    <cellStyle name="Обычный 2 4" xfId="141" xr:uid="{00000000-0005-0000-0000-0000AD000000}"/>
    <cellStyle name="Обычный 2 4 2" xfId="142" xr:uid="{00000000-0005-0000-0000-0000AE000000}"/>
    <cellStyle name="Обычный 2 4 3" xfId="143" xr:uid="{00000000-0005-0000-0000-0000AF000000}"/>
    <cellStyle name="Обычный 2 4_Бюджет КУИС  2013-2015_послед" xfId="144" xr:uid="{00000000-0005-0000-0000-0000B0000000}"/>
    <cellStyle name="Обычный 2 5" xfId="145" xr:uid="{00000000-0005-0000-0000-0000B1000000}"/>
    <cellStyle name="Обычный 2 6" xfId="146" xr:uid="{00000000-0005-0000-0000-0000B2000000}"/>
    <cellStyle name="Обычный 2_025 -2012" xfId="147" xr:uid="{00000000-0005-0000-0000-0000B3000000}"/>
    <cellStyle name="Обычный 23_104 14-16" xfId="148" xr:uid="{00000000-0005-0000-0000-0000B4000000}"/>
    <cellStyle name="Обычный 24" xfId="149" xr:uid="{00000000-0005-0000-0000-0000B5000000}"/>
    <cellStyle name="Обычный 26" xfId="150" xr:uid="{00000000-0005-0000-0000-0000B6000000}"/>
    <cellStyle name="Обычный 3" xfId="6" xr:uid="{00000000-0005-0000-0000-0000B7000000}"/>
    <cellStyle name="Обычный 3 2" xfId="8" xr:uid="{00000000-0005-0000-0000-0000B8000000}"/>
    <cellStyle name="Обычный 3 3" xfId="151" xr:uid="{00000000-0005-0000-0000-0000B9000000}"/>
    <cellStyle name="Обычный 3 4" xfId="251" xr:uid="{00000000-0005-0000-0000-0000BA000000}"/>
    <cellStyle name="Обычный 4" xfId="152" xr:uid="{00000000-0005-0000-0000-0000BB000000}"/>
    <cellStyle name="Обычный 4 2" xfId="153" xr:uid="{00000000-0005-0000-0000-0000BC000000}"/>
    <cellStyle name="Обычный 4 2 2" xfId="154" xr:uid="{00000000-0005-0000-0000-0000BD000000}"/>
    <cellStyle name="Обычный 4 2_Акмола 001-135- 2013-15 комитет" xfId="155" xr:uid="{00000000-0005-0000-0000-0000BE000000}"/>
    <cellStyle name="Обычный 4 3" xfId="156" xr:uid="{00000000-0005-0000-0000-0000BF000000}"/>
    <cellStyle name="Обычный 4 4" xfId="245" xr:uid="{00000000-0005-0000-0000-0000C0000000}"/>
    <cellStyle name="Обычный 4 5" xfId="246" xr:uid="{00000000-0005-0000-0000-0000C1000000}"/>
    <cellStyle name="Обычный 4 6" xfId="247" xr:uid="{00000000-0005-0000-0000-0000C2000000}"/>
    <cellStyle name="Обычный 4 7" xfId="248" xr:uid="{00000000-0005-0000-0000-0000C3000000}"/>
    <cellStyle name="Обычный 4 8" xfId="249" xr:uid="{00000000-0005-0000-0000-0000C4000000}"/>
    <cellStyle name="Обычный 4 9" xfId="250" xr:uid="{00000000-0005-0000-0000-0000C5000000}"/>
    <cellStyle name="Обычный 4_139 по 001100 мебель 13 г" xfId="157" xr:uid="{00000000-0005-0000-0000-0000C6000000}"/>
    <cellStyle name="Обычный 5" xfId="1" xr:uid="{00000000-0005-0000-0000-0000C7000000}"/>
    <cellStyle name="Обычный 5 2" xfId="159" xr:uid="{00000000-0005-0000-0000-0000C8000000}"/>
    <cellStyle name="Обычный 5 3" xfId="158" xr:uid="{00000000-0005-0000-0000-0000C9000000}"/>
    <cellStyle name="Обычный 6" xfId="160" xr:uid="{00000000-0005-0000-0000-0000CA000000}"/>
    <cellStyle name="Обычный 6 2" xfId="161" xr:uid="{00000000-0005-0000-0000-0000CB000000}"/>
    <cellStyle name="Обычный 6 2 2" xfId="162" xr:uid="{00000000-0005-0000-0000-0000CC000000}"/>
    <cellStyle name="Обычный 6 3" xfId="163" xr:uid="{00000000-0005-0000-0000-0000CD000000}"/>
    <cellStyle name="Обычный 6_сп.159 Канат" xfId="164" xr:uid="{00000000-0005-0000-0000-0000CE000000}"/>
    <cellStyle name="Обычный 7" xfId="165" xr:uid="{00000000-0005-0000-0000-0000CF000000}"/>
    <cellStyle name="Обычный 7 2" xfId="166" xr:uid="{00000000-0005-0000-0000-0000D0000000}"/>
    <cellStyle name="Обычный 8" xfId="167" xr:uid="{00000000-0005-0000-0000-0000D1000000}"/>
    <cellStyle name="Обычный 9" xfId="168" xr:uid="{00000000-0005-0000-0000-0000D2000000}"/>
    <cellStyle name="Примечание 2" xfId="242" xr:uid="{00000000-0005-0000-0000-0000D3000000}"/>
    <cellStyle name="Процентный 2" xfId="169" xr:uid="{00000000-0005-0000-0000-0000D4000000}"/>
    <cellStyle name="Стиль 1" xfId="170" xr:uid="{00000000-0005-0000-0000-0000D5000000}"/>
    <cellStyle name="Стиль 1 2" xfId="171" xr:uid="{00000000-0005-0000-0000-0000D6000000}"/>
    <cellStyle name="Стиль 1_ГУ   001" xfId="172" xr:uid="{00000000-0005-0000-0000-0000D7000000}"/>
    <cellStyle name="Тысячи [0]" xfId="173" xr:uid="{00000000-0005-0000-0000-0000D8000000}"/>
    <cellStyle name="Тысячи_1" xfId="174" xr:uid="{00000000-0005-0000-0000-0000D9000000}"/>
    <cellStyle name="Финансовый 10" xfId="175" xr:uid="{00000000-0005-0000-0000-0000DB000000}"/>
    <cellStyle name="Финансовый 11" xfId="176" xr:uid="{00000000-0005-0000-0000-0000DC000000}"/>
    <cellStyle name="Финансовый 12" xfId="177" xr:uid="{00000000-0005-0000-0000-0000DD000000}"/>
    <cellStyle name="Финансовый 13" xfId="178" xr:uid="{00000000-0005-0000-0000-0000DE000000}"/>
    <cellStyle name="Финансовый 14" xfId="179" xr:uid="{00000000-0005-0000-0000-0000DF000000}"/>
    <cellStyle name="Финансовый 15" xfId="180" xr:uid="{00000000-0005-0000-0000-0000E0000000}"/>
    <cellStyle name="Финансовый 16" xfId="181" xr:uid="{00000000-0005-0000-0000-0000E1000000}"/>
    <cellStyle name="Финансовый 17" xfId="182" xr:uid="{00000000-0005-0000-0000-0000E2000000}"/>
    <cellStyle name="Финансовый 18" xfId="183" xr:uid="{00000000-0005-0000-0000-0000E3000000}"/>
    <cellStyle name="Финансовый 19" xfId="184" xr:uid="{00000000-0005-0000-0000-0000E4000000}"/>
    <cellStyle name="Финансовый 2" xfId="185" xr:uid="{00000000-0005-0000-0000-0000E5000000}"/>
    <cellStyle name="Финансовый 2 2" xfId="186" xr:uid="{00000000-0005-0000-0000-0000E6000000}"/>
    <cellStyle name="Финансовый 2 3" xfId="213" xr:uid="{00000000-0005-0000-0000-0000E7000000}"/>
    <cellStyle name="Финансовый 20" xfId="187" xr:uid="{00000000-0005-0000-0000-0000E8000000}"/>
    <cellStyle name="Финансовый 21" xfId="188" xr:uid="{00000000-0005-0000-0000-0000E9000000}"/>
    <cellStyle name="Финансовый 22" xfId="189" xr:uid="{00000000-0005-0000-0000-0000EA000000}"/>
    <cellStyle name="Финансовый 23" xfId="190" xr:uid="{00000000-0005-0000-0000-0000EB000000}"/>
    <cellStyle name="Финансовый 24" xfId="191" xr:uid="{00000000-0005-0000-0000-0000EC000000}"/>
    <cellStyle name="Финансовый 25" xfId="192" xr:uid="{00000000-0005-0000-0000-0000ED000000}"/>
    <cellStyle name="Финансовый 26" xfId="193" xr:uid="{00000000-0005-0000-0000-0000EE000000}"/>
    <cellStyle name="Финансовый 27" xfId="194" xr:uid="{00000000-0005-0000-0000-0000EF000000}"/>
    <cellStyle name="Финансовый 28" xfId="195" xr:uid="{00000000-0005-0000-0000-0000F0000000}"/>
    <cellStyle name="Финансовый 29" xfId="196" xr:uid="{00000000-0005-0000-0000-0000F1000000}"/>
    <cellStyle name="Финансовый 3" xfId="197" xr:uid="{00000000-0005-0000-0000-0000F2000000}"/>
    <cellStyle name="Финансовый 3 2" xfId="198" xr:uid="{00000000-0005-0000-0000-0000F3000000}"/>
    <cellStyle name="Финансовый 30" xfId="199" xr:uid="{00000000-0005-0000-0000-0000F4000000}"/>
    <cellStyle name="Финансовый 31" xfId="200" xr:uid="{00000000-0005-0000-0000-0000F5000000}"/>
    <cellStyle name="Финансовый 32" xfId="201" xr:uid="{00000000-0005-0000-0000-0000F6000000}"/>
    <cellStyle name="Финансовый 33" xfId="202" xr:uid="{00000000-0005-0000-0000-0000F7000000}"/>
    <cellStyle name="Финансовый 34" xfId="203" xr:uid="{00000000-0005-0000-0000-0000F8000000}"/>
    <cellStyle name="Финансовый 35" xfId="204" xr:uid="{00000000-0005-0000-0000-0000F9000000}"/>
    <cellStyle name="Финансовый 36" xfId="205" xr:uid="{00000000-0005-0000-0000-0000FA000000}"/>
    <cellStyle name="Финансовый 37" xfId="206" xr:uid="{00000000-0005-0000-0000-0000FB000000}"/>
    <cellStyle name="Финансовый 38" xfId="243" xr:uid="{00000000-0005-0000-0000-0000FC000000}"/>
    <cellStyle name="Финансовый 4" xfId="207" xr:uid="{00000000-0005-0000-0000-0000FD000000}"/>
    <cellStyle name="Финансовый 5" xfId="208" xr:uid="{00000000-0005-0000-0000-0000FE000000}"/>
    <cellStyle name="Финансовый 6" xfId="209" xr:uid="{00000000-0005-0000-0000-0000FF000000}"/>
    <cellStyle name="Финансовый 7" xfId="210" xr:uid="{00000000-0005-0000-0000-000000010000}"/>
    <cellStyle name="Финансовый 8" xfId="211" xr:uid="{00000000-0005-0000-0000-000001010000}"/>
    <cellStyle name="Финансовый 9" xfId="212" xr:uid="{00000000-0005-0000-0000-00000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89.xml"/><Relationship Id="rId21" Type="http://schemas.openxmlformats.org/officeDocument/2006/relationships/worksheet" Target="worksheets/sheet21.xml"/><Relationship Id="rId42" Type="http://schemas.openxmlformats.org/officeDocument/2006/relationships/externalLink" Target="externalLinks/externalLink14.xml"/><Relationship Id="rId63" Type="http://schemas.openxmlformats.org/officeDocument/2006/relationships/externalLink" Target="externalLinks/externalLink35.xml"/><Relationship Id="rId84" Type="http://schemas.openxmlformats.org/officeDocument/2006/relationships/externalLink" Target="externalLinks/externalLink56.xml"/><Relationship Id="rId138" Type="http://schemas.openxmlformats.org/officeDocument/2006/relationships/externalLink" Target="externalLinks/externalLink110.xml"/><Relationship Id="rId159" Type="http://schemas.openxmlformats.org/officeDocument/2006/relationships/externalLink" Target="externalLinks/externalLink131.xml"/><Relationship Id="rId170" Type="http://schemas.openxmlformats.org/officeDocument/2006/relationships/externalLink" Target="externalLinks/externalLink142.xml"/><Relationship Id="rId107" Type="http://schemas.openxmlformats.org/officeDocument/2006/relationships/externalLink" Target="externalLinks/externalLink79.xml"/><Relationship Id="rId11" Type="http://schemas.openxmlformats.org/officeDocument/2006/relationships/worksheet" Target="worksheets/sheet11.xml"/><Relationship Id="rId32" Type="http://schemas.openxmlformats.org/officeDocument/2006/relationships/externalLink" Target="externalLinks/externalLink4.xml"/><Relationship Id="rId53" Type="http://schemas.openxmlformats.org/officeDocument/2006/relationships/externalLink" Target="externalLinks/externalLink25.xml"/><Relationship Id="rId74" Type="http://schemas.openxmlformats.org/officeDocument/2006/relationships/externalLink" Target="externalLinks/externalLink46.xml"/><Relationship Id="rId128" Type="http://schemas.openxmlformats.org/officeDocument/2006/relationships/externalLink" Target="externalLinks/externalLink100.xml"/><Relationship Id="rId149" Type="http://schemas.openxmlformats.org/officeDocument/2006/relationships/externalLink" Target="externalLinks/externalLink121.xml"/><Relationship Id="rId5" Type="http://schemas.openxmlformats.org/officeDocument/2006/relationships/worksheet" Target="worksheets/sheet5.xml"/><Relationship Id="rId95" Type="http://schemas.openxmlformats.org/officeDocument/2006/relationships/externalLink" Target="externalLinks/externalLink67.xml"/><Relationship Id="rId160" Type="http://schemas.openxmlformats.org/officeDocument/2006/relationships/externalLink" Target="externalLinks/externalLink132.xml"/><Relationship Id="rId22" Type="http://schemas.openxmlformats.org/officeDocument/2006/relationships/worksheet" Target="worksheets/sheet22.xml"/><Relationship Id="rId43" Type="http://schemas.openxmlformats.org/officeDocument/2006/relationships/externalLink" Target="externalLinks/externalLink15.xml"/><Relationship Id="rId64" Type="http://schemas.openxmlformats.org/officeDocument/2006/relationships/externalLink" Target="externalLinks/externalLink36.xml"/><Relationship Id="rId118" Type="http://schemas.openxmlformats.org/officeDocument/2006/relationships/externalLink" Target="externalLinks/externalLink90.xml"/><Relationship Id="rId139" Type="http://schemas.openxmlformats.org/officeDocument/2006/relationships/externalLink" Target="externalLinks/externalLink111.xml"/><Relationship Id="rId85" Type="http://schemas.openxmlformats.org/officeDocument/2006/relationships/externalLink" Target="externalLinks/externalLink57.xml"/><Relationship Id="rId150" Type="http://schemas.openxmlformats.org/officeDocument/2006/relationships/externalLink" Target="externalLinks/externalLink122.xml"/><Relationship Id="rId171" Type="http://schemas.openxmlformats.org/officeDocument/2006/relationships/externalLink" Target="externalLinks/externalLink143.xml"/><Relationship Id="rId12" Type="http://schemas.openxmlformats.org/officeDocument/2006/relationships/worksheet" Target="worksheets/sheet12.xml"/><Relationship Id="rId33" Type="http://schemas.openxmlformats.org/officeDocument/2006/relationships/externalLink" Target="externalLinks/externalLink5.xml"/><Relationship Id="rId108" Type="http://schemas.openxmlformats.org/officeDocument/2006/relationships/externalLink" Target="externalLinks/externalLink80.xml"/><Relationship Id="rId129" Type="http://schemas.openxmlformats.org/officeDocument/2006/relationships/externalLink" Target="externalLinks/externalLink101.xml"/><Relationship Id="rId54" Type="http://schemas.openxmlformats.org/officeDocument/2006/relationships/externalLink" Target="externalLinks/externalLink26.xml"/><Relationship Id="rId75" Type="http://schemas.openxmlformats.org/officeDocument/2006/relationships/externalLink" Target="externalLinks/externalLink47.xml"/><Relationship Id="rId96" Type="http://schemas.openxmlformats.org/officeDocument/2006/relationships/externalLink" Target="externalLinks/externalLink68.xml"/><Relationship Id="rId140" Type="http://schemas.openxmlformats.org/officeDocument/2006/relationships/externalLink" Target="externalLinks/externalLink112.xml"/><Relationship Id="rId161" Type="http://schemas.openxmlformats.org/officeDocument/2006/relationships/externalLink" Target="externalLinks/externalLink133.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21.xml"/><Relationship Id="rId114" Type="http://schemas.openxmlformats.org/officeDocument/2006/relationships/externalLink" Target="externalLinks/externalLink86.xml"/><Relationship Id="rId119" Type="http://schemas.openxmlformats.org/officeDocument/2006/relationships/externalLink" Target="externalLinks/externalLink91.xml"/><Relationship Id="rId44" Type="http://schemas.openxmlformats.org/officeDocument/2006/relationships/externalLink" Target="externalLinks/externalLink16.xml"/><Relationship Id="rId60" Type="http://schemas.openxmlformats.org/officeDocument/2006/relationships/externalLink" Target="externalLinks/externalLink32.xml"/><Relationship Id="rId65" Type="http://schemas.openxmlformats.org/officeDocument/2006/relationships/externalLink" Target="externalLinks/externalLink37.xml"/><Relationship Id="rId81" Type="http://schemas.openxmlformats.org/officeDocument/2006/relationships/externalLink" Target="externalLinks/externalLink53.xml"/><Relationship Id="rId86" Type="http://schemas.openxmlformats.org/officeDocument/2006/relationships/externalLink" Target="externalLinks/externalLink58.xml"/><Relationship Id="rId130" Type="http://schemas.openxmlformats.org/officeDocument/2006/relationships/externalLink" Target="externalLinks/externalLink102.xml"/><Relationship Id="rId135" Type="http://schemas.openxmlformats.org/officeDocument/2006/relationships/externalLink" Target="externalLinks/externalLink107.xml"/><Relationship Id="rId151" Type="http://schemas.openxmlformats.org/officeDocument/2006/relationships/externalLink" Target="externalLinks/externalLink123.xml"/><Relationship Id="rId156" Type="http://schemas.openxmlformats.org/officeDocument/2006/relationships/externalLink" Target="externalLinks/externalLink128.xml"/><Relationship Id="rId177" Type="http://schemas.openxmlformats.org/officeDocument/2006/relationships/calcChain" Target="calcChain.xml"/><Relationship Id="rId172" Type="http://schemas.openxmlformats.org/officeDocument/2006/relationships/externalLink" Target="externalLinks/externalLink14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1.xml"/><Relationship Id="rId109" Type="http://schemas.openxmlformats.org/officeDocument/2006/relationships/externalLink" Target="externalLinks/externalLink81.xml"/><Relationship Id="rId34" Type="http://schemas.openxmlformats.org/officeDocument/2006/relationships/externalLink" Target="externalLinks/externalLink6.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76" Type="http://schemas.openxmlformats.org/officeDocument/2006/relationships/externalLink" Target="externalLinks/externalLink48.xml"/><Relationship Id="rId97" Type="http://schemas.openxmlformats.org/officeDocument/2006/relationships/externalLink" Target="externalLinks/externalLink69.xml"/><Relationship Id="rId104" Type="http://schemas.openxmlformats.org/officeDocument/2006/relationships/externalLink" Target="externalLinks/externalLink76.xml"/><Relationship Id="rId120" Type="http://schemas.openxmlformats.org/officeDocument/2006/relationships/externalLink" Target="externalLinks/externalLink92.xml"/><Relationship Id="rId125" Type="http://schemas.openxmlformats.org/officeDocument/2006/relationships/externalLink" Target="externalLinks/externalLink97.xml"/><Relationship Id="rId141" Type="http://schemas.openxmlformats.org/officeDocument/2006/relationships/externalLink" Target="externalLinks/externalLink113.xml"/><Relationship Id="rId146" Type="http://schemas.openxmlformats.org/officeDocument/2006/relationships/externalLink" Target="externalLinks/externalLink118.xml"/><Relationship Id="rId167" Type="http://schemas.openxmlformats.org/officeDocument/2006/relationships/externalLink" Target="externalLinks/externalLink139.xml"/><Relationship Id="rId7" Type="http://schemas.openxmlformats.org/officeDocument/2006/relationships/worksheet" Target="worksheets/sheet7.xml"/><Relationship Id="rId71" Type="http://schemas.openxmlformats.org/officeDocument/2006/relationships/externalLink" Target="externalLinks/externalLink43.xml"/><Relationship Id="rId92" Type="http://schemas.openxmlformats.org/officeDocument/2006/relationships/externalLink" Target="externalLinks/externalLink64.xml"/><Relationship Id="rId162" Type="http://schemas.openxmlformats.org/officeDocument/2006/relationships/externalLink" Target="externalLinks/externalLink134.xml"/><Relationship Id="rId2" Type="http://schemas.openxmlformats.org/officeDocument/2006/relationships/worksheet" Target="worksheets/sheet2.xml"/><Relationship Id="rId29" Type="http://schemas.openxmlformats.org/officeDocument/2006/relationships/externalLink" Target="externalLinks/externalLink1.xml"/><Relationship Id="rId24" Type="http://schemas.openxmlformats.org/officeDocument/2006/relationships/worksheet" Target="worksheets/sheet24.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66" Type="http://schemas.openxmlformats.org/officeDocument/2006/relationships/externalLink" Target="externalLinks/externalLink38.xml"/><Relationship Id="rId87" Type="http://schemas.openxmlformats.org/officeDocument/2006/relationships/externalLink" Target="externalLinks/externalLink59.xml"/><Relationship Id="rId110" Type="http://schemas.openxmlformats.org/officeDocument/2006/relationships/externalLink" Target="externalLinks/externalLink82.xml"/><Relationship Id="rId115" Type="http://schemas.openxmlformats.org/officeDocument/2006/relationships/externalLink" Target="externalLinks/externalLink87.xml"/><Relationship Id="rId131" Type="http://schemas.openxmlformats.org/officeDocument/2006/relationships/externalLink" Target="externalLinks/externalLink103.xml"/><Relationship Id="rId136" Type="http://schemas.openxmlformats.org/officeDocument/2006/relationships/externalLink" Target="externalLinks/externalLink108.xml"/><Relationship Id="rId157" Type="http://schemas.openxmlformats.org/officeDocument/2006/relationships/externalLink" Target="externalLinks/externalLink129.xml"/><Relationship Id="rId61" Type="http://schemas.openxmlformats.org/officeDocument/2006/relationships/externalLink" Target="externalLinks/externalLink33.xml"/><Relationship Id="rId82" Type="http://schemas.openxmlformats.org/officeDocument/2006/relationships/externalLink" Target="externalLinks/externalLink54.xml"/><Relationship Id="rId152" Type="http://schemas.openxmlformats.org/officeDocument/2006/relationships/externalLink" Target="externalLinks/externalLink124.xml"/><Relationship Id="rId173" Type="http://schemas.openxmlformats.org/officeDocument/2006/relationships/externalLink" Target="externalLinks/externalLink145.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56" Type="http://schemas.openxmlformats.org/officeDocument/2006/relationships/externalLink" Target="externalLinks/externalLink28.xml"/><Relationship Id="rId77" Type="http://schemas.openxmlformats.org/officeDocument/2006/relationships/externalLink" Target="externalLinks/externalLink49.xml"/><Relationship Id="rId100" Type="http://schemas.openxmlformats.org/officeDocument/2006/relationships/externalLink" Target="externalLinks/externalLink72.xml"/><Relationship Id="rId105" Type="http://schemas.openxmlformats.org/officeDocument/2006/relationships/externalLink" Target="externalLinks/externalLink77.xml"/><Relationship Id="rId126" Type="http://schemas.openxmlformats.org/officeDocument/2006/relationships/externalLink" Target="externalLinks/externalLink98.xml"/><Relationship Id="rId147" Type="http://schemas.openxmlformats.org/officeDocument/2006/relationships/externalLink" Target="externalLinks/externalLink119.xml"/><Relationship Id="rId168" Type="http://schemas.openxmlformats.org/officeDocument/2006/relationships/externalLink" Target="externalLinks/externalLink140.xml"/><Relationship Id="rId8" Type="http://schemas.openxmlformats.org/officeDocument/2006/relationships/worksheet" Target="worksheets/sheet8.xml"/><Relationship Id="rId51" Type="http://schemas.openxmlformats.org/officeDocument/2006/relationships/externalLink" Target="externalLinks/externalLink23.xml"/><Relationship Id="rId72" Type="http://schemas.openxmlformats.org/officeDocument/2006/relationships/externalLink" Target="externalLinks/externalLink44.xml"/><Relationship Id="rId93" Type="http://schemas.openxmlformats.org/officeDocument/2006/relationships/externalLink" Target="externalLinks/externalLink65.xml"/><Relationship Id="rId98" Type="http://schemas.openxmlformats.org/officeDocument/2006/relationships/externalLink" Target="externalLinks/externalLink70.xml"/><Relationship Id="rId121" Type="http://schemas.openxmlformats.org/officeDocument/2006/relationships/externalLink" Target="externalLinks/externalLink93.xml"/><Relationship Id="rId142" Type="http://schemas.openxmlformats.org/officeDocument/2006/relationships/externalLink" Target="externalLinks/externalLink114.xml"/><Relationship Id="rId163" Type="http://schemas.openxmlformats.org/officeDocument/2006/relationships/externalLink" Target="externalLinks/externalLink13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8.xml"/><Relationship Id="rId67" Type="http://schemas.openxmlformats.org/officeDocument/2006/relationships/externalLink" Target="externalLinks/externalLink39.xml"/><Relationship Id="rId116" Type="http://schemas.openxmlformats.org/officeDocument/2006/relationships/externalLink" Target="externalLinks/externalLink88.xml"/><Relationship Id="rId137" Type="http://schemas.openxmlformats.org/officeDocument/2006/relationships/externalLink" Target="externalLinks/externalLink109.xml"/><Relationship Id="rId158" Type="http://schemas.openxmlformats.org/officeDocument/2006/relationships/externalLink" Target="externalLinks/externalLink130.xml"/><Relationship Id="rId20" Type="http://schemas.openxmlformats.org/officeDocument/2006/relationships/worksheet" Target="worksheets/sheet20.xml"/><Relationship Id="rId41" Type="http://schemas.openxmlformats.org/officeDocument/2006/relationships/externalLink" Target="externalLinks/externalLink13.xml"/><Relationship Id="rId62" Type="http://schemas.openxmlformats.org/officeDocument/2006/relationships/externalLink" Target="externalLinks/externalLink34.xml"/><Relationship Id="rId83" Type="http://schemas.openxmlformats.org/officeDocument/2006/relationships/externalLink" Target="externalLinks/externalLink55.xml"/><Relationship Id="rId88" Type="http://schemas.openxmlformats.org/officeDocument/2006/relationships/externalLink" Target="externalLinks/externalLink60.xml"/><Relationship Id="rId111" Type="http://schemas.openxmlformats.org/officeDocument/2006/relationships/externalLink" Target="externalLinks/externalLink83.xml"/><Relationship Id="rId132" Type="http://schemas.openxmlformats.org/officeDocument/2006/relationships/externalLink" Target="externalLinks/externalLink104.xml"/><Relationship Id="rId153" Type="http://schemas.openxmlformats.org/officeDocument/2006/relationships/externalLink" Target="externalLinks/externalLink125.xml"/><Relationship Id="rId174"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externalLink" Target="externalLinks/externalLink8.xml"/><Relationship Id="rId57" Type="http://schemas.openxmlformats.org/officeDocument/2006/relationships/externalLink" Target="externalLinks/externalLink29.xml"/><Relationship Id="rId106" Type="http://schemas.openxmlformats.org/officeDocument/2006/relationships/externalLink" Target="externalLinks/externalLink78.xml"/><Relationship Id="rId127" Type="http://schemas.openxmlformats.org/officeDocument/2006/relationships/externalLink" Target="externalLinks/externalLink99.xml"/><Relationship Id="rId10" Type="http://schemas.openxmlformats.org/officeDocument/2006/relationships/worksheet" Target="worksheets/sheet10.xml"/><Relationship Id="rId31" Type="http://schemas.openxmlformats.org/officeDocument/2006/relationships/externalLink" Target="externalLinks/externalLink3.xml"/><Relationship Id="rId52" Type="http://schemas.openxmlformats.org/officeDocument/2006/relationships/externalLink" Target="externalLinks/externalLink24.xml"/><Relationship Id="rId73" Type="http://schemas.openxmlformats.org/officeDocument/2006/relationships/externalLink" Target="externalLinks/externalLink45.xml"/><Relationship Id="rId78" Type="http://schemas.openxmlformats.org/officeDocument/2006/relationships/externalLink" Target="externalLinks/externalLink50.xml"/><Relationship Id="rId94" Type="http://schemas.openxmlformats.org/officeDocument/2006/relationships/externalLink" Target="externalLinks/externalLink66.xml"/><Relationship Id="rId99" Type="http://schemas.openxmlformats.org/officeDocument/2006/relationships/externalLink" Target="externalLinks/externalLink71.xml"/><Relationship Id="rId101" Type="http://schemas.openxmlformats.org/officeDocument/2006/relationships/externalLink" Target="externalLinks/externalLink73.xml"/><Relationship Id="rId122" Type="http://schemas.openxmlformats.org/officeDocument/2006/relationships/externalLink" Target="externalLinks/externalLink94.xml"/><Relationship Id="rId143" Type="http://schemas.openxmlformats.org/officeDocument/2006/relationships/externalLink" Target="externalLinks/externalLink115.xml"/><Relationship Id="rId148" Type="http://schemas.openxmlformats.org/officeDocument/2006/relationships/externalLink" Target="externalLinks/externalLink120.xml"/><Relationship Id="rId164" Type="http://schemas.openxmlformats.org/officeDocument/2006/relationships/externalLink" Target="externalLinks/externalLink136.xml"/><Relationship Id="rId169" Type="http://schemas.openxmlformats.org/officeDocument/2006/relationships/externalLink" Target="externalLinks/externalLink14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19.xml"/><Relationship Id="rId68" Type="http://schemas.openxmlformats.org/officeDocument/2006/relationships/externalLink" Target="externalLinks/externalLink40.xml"/><Relationship Id="rId89" Type="http://schemas.openxmlformats.org/officeDocument/2006/relationships/externalLink" Target="externalLinks/externalLink61.xml"/><Relationship Id="rId112" Type="http://schemas.openxmlformats.org/officeDocument/2006/relationships/externalLink" Target="externalLinks/externalLink84.xml"/><Relationship Id="rId133" Type="http://schemas.openxmlformats.org/officeDocument/2006/relationships/externalLink" Target="externalLinks/externalLink105.xml"/><Relationship Id="rId154" Type="http://schemas.openxmlformats.org/officeDocument/2006/relationships/externalLink" Target="externalLinks/externalLink126.xml"/><Relationship Id="rId175" Type="http://schemas.openxmlformats.org/officeDocument/2006/relationships/styles" Target="styles.xml"/><Relationship Id="rId16" Type="http://schemas.openxmlformats.org/officeDocument/2006/relationships/worksheet" Target="worksheets/sheet16.xml"/><Relationship Id="rId37" Type="http://schemas.openxmlformats.org/officeDocument/2006/relationships/externalLink" Target="externalLinks/externalLink9.xml"/><Relationship Id="rId58" Type="http://schemas.openxmlformats.org/officeDocument/2006/relationships/externalLink" Target="externalLinks/externalLink30.xml"/><Relationship Id="rId79" Type="http://schemas.openxmlformats.org/officeDocument/2006/relationships/externalLink" Target="externalLinks/externalLink51.xml"/><Relationship Id="rId102" Type="http://schemas.openxmlformats.org/officeDocument/2006/relationships/externalLink" Target="externalLinks/externalLink74.xml"/><Relationship Id="rId123" Type="http://schemas.openxmlformats.org/officeDocument/2006/relationships/externalLink" Target="externalLinks/externalLink95.xml"/><Relationship Id="rId144" Type="http://schemas.openxmlformats.org/officeDocument/2006/relationships/externalLink" Target="externalLinks/externalLink116.xml"/><Relationship Id="rId90" Type="http://schemas.openxmlformats.org/officeDocument/2006/relationships/externalLink" Target="externalLinks/externalLink62.xml"/><Relationship Id="rId165" Type="http://schemas.openxmlformats.org/officeDocument/2006/relationships/externalLink" Target="externalLinks/externalLink137.xml"/><Relationship Id="rId27" Type="http://schemas.openxmlformats.org/officeDocument/2006/relationships/worksheet" Target="worksheets/sheet27.xml"/><Relationship Id="rId48" Type="http://schemas.openxmlformats.org/officeDocument/2006/relationships/externalLink" Target="externalLinks/externalLink20.xml"/><Relationship Id="rId69" Type="http://schemas.openxmlformats.org/officeDocument/2006/relationships/externalLink" Target="externalLinks/externalLink41.xml"/><Relationship Id="rId113" Type="http://schemas.openxmlformats.org/officeDocument/2006/relationships/externalLink" Target="externalLinks/externalLink85.xml"/><Relationship Id="rId134" Type="http://schemas.openxmlformats.org/officeDocument/2006/relationships/externalLink" Target="externalLinks/externalLink106.xml"/><Relationship Id="rId80" Type="http://schemas.openxmlformats.org/officeDocument/2006/relationships/externalLink" Target="externalLinks/externalLink52.xml"/><Relationship Id="rId155" Type="http://schemas.openxmlformats.org/officeDocument/2006/relationships/externalLink" Target="externalLinks/externalLink127.xml"/><Relationship Id="rId176" Type="http://schemas.openxmlformats.org/officeDocument/2006/relationships/sharedStrings" Target="sharedStrings.xml"/><Relationship Id="rId17" Type="http://schemas.openxmlformats.org/officeDocument/2006/relationships/worksheet" Target="worksheets/sheet17.xml"/><Relationship Id="rId38" Type="http://schemas.openxmlformats.org/officeDocument/2006/relationships/externalLink" Target="externalLinks/externalLink10.xml"/><Relationship Id="rId59" Type="http://schemas.openxmlformats.org/officeDocument/2006/relationships/externalLink" Target="externalLinks/externalLink31.xml"/><Relationship Id="rId103" Type="http://schemas.openxmlformats.org/officeDocument/2006/relationships/externalLink" Target="externalLinks/externalLink75.xml"/><Relationship Id="rId124" Type="http://schemas.openxmlformats.org/officeDocument/2006/relationships/externalLink" Target="externalLinks/externalLink96.xml"/><Relationship Id="rId70" Type="http://schemas.openxmlformats.org/officeDocument/2006/relationships/externalLink" Target="externalLinks/externalLink42.xml"/><Relationship Id="rId91" Type="http://schemas.openxmlformats.org/officeDocument/2006/relationships/externalLink" Target="externalLinks/externalLink63.xml"/><Relationship Id="rId145" Type="http://schemas.openxmlformats.org/officeDocument/2006/relationships/externalLink" Target="externalLinks/externalLink117.xml"/><Relationship Id="rId166" Type="http://schemas.openxmlformats.org/officeDocument/2006/relationships/externalLink" Target="externalLinks/externalLink13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etlana\&#1041;&#1102;&#1076;&#1078;&#1077;&#1090;%202011-2013\Documents%20and%20Settings\1\&#1056;&#1072;&#1073;&#1086;&#1095;&#1080;&#1081;%20&#1089;&#1090;&#1086;&#1083;\&#1053;&#1086;&#1074;&#1072;&#1103;%20&#1087;&#1072;&#1087;&#1082;&#1072;%20(2)\&#1040;&#1055;162-3%20%20&#1087;&#1088;&#1086;&#1075;&#1085;&#1086;&#1079;%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5.953\&#1073;&#1102;&#1076;&#1078;&#1077;&#1090;%202012%20&#1083;&#1080;&#1084;&#1080;&#1090;&#1099;\&#1073;&#1102;&#1076;&#1078;&#1077;&#1090;%202012%20&#1083;&#1080;&#1084;&#1080;&#1090;&#1099;\&#1055;&#1088;&#1086;&#1077;&#1082;&#1090;%20-2010-%20&#1047;&#1050;%20169-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87;&#1088;&#1075;%20040%20000-&#1084;&#1077;&#1076;&#1080;&#1082;&#108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My%20Received%20Files\&#1046;&#1072;&#1085;&#1072;&#1088;%20&#1060;&#1069;&#1059;\&#1046;&#1072;&#1085;&#1072;&#1088;&#1072;%20&#1088;&#1072;&#1089;&#1095;&#1077;&#1090;&#1099;%20&#1056;&#1041;&#1050;-2011-2013&#1075;&#1075;\1,125%20%20&#1089;&#1074;&#1086;&#1076;%20003%202010%20&#1087;&#1086;%20&#1083;&#1080;&#1084;&#1080;&#1090;&#109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Users\user2\Desktop\&#1041;&#1102;&#1076;&#1078;&#1077;&#1090;%20&#1050;&#1059;&#1048;&#1057;%202012\&#1073;&#1102;&#1076;&#1078;&#1077;&#1090;%20&#1079;&#1072;&#1103;&#1074;&#1082;&#1072;%20%202012-2014\&#1041;&#1102;&#1076;&#1078;&#1077;&#1090;%20&#1050;&#1059;&#1048;&#1057;%202011-2013%20&#1075;\&#1086;&#1073;&#1083;.%20&#1073;&#1102;&#1076;&#1078;\&#1050;&#1099;&#1079;&#1099;&#1083;&#1086;&#1088;&#1076;&#1072;%20&#1087;&#1088;&#1086;&#1077;&#1082;&#1090;%20&#1089;&#1074;&#1086;&#1076;\&#1050;&#1099;&#1079;&#1099;&#1083;&#1086;&#1088;&#1076;&#1072;%20&#1087;&#1088;&#1086;&#1077;&#1082;&#1090;%20&#1089;&#1074;&#1086;&#1076;\&#1040;&#1089;&#1090;&#1072;&#1085;&#1072;%20-1&#1088;&#1072;&#1089;&#1095;&#1077;&#1090;%202009,003%20&#1087;&#1088;&#1086;&#1075;&#1088;&#1072;&#1084;&#1084;&#107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40;&#1085;&#1072;&#1088;&#1072;\&#1087;&#1088;&#1086;&#1095;&#1077;&#1077;\Documents%20and%20Settings\1\&#1052;&#1086;&#1080;%20&#1076;&#1086;&#1082;&#1091;&#1084;&#1077;&#1085;&#1090;&#1099;\&#1052;&#1086;&#1080;%20&#1076;&#1086;&#1082;&#1091;&#1084;&#1077;&#1085;&#1090;&#1099;\&#1057;&#1084;&#1077;&#1090;&#1099;\2009\&#1041;&#1102;&#1076;&#1078;&#1077;&#1090;%202009&#1075;\&#1057;&#1084;&#1077;&#1090;&#1072;%202009.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89;&#1084;&#1077;&#1090;&#1099;%202013\&#1040;&#1082;&#1084;%20003%202013%20&#1059;&#1095;&#1088;%20&#1045;&#1062;%2016623%20&#1087;&#1086;%20&#1089;&#1087;&#1077;&#1094;%20125-161%20&#1087;&#1086;%20&#1085;&#1086;&#1074;&#1086;&#1084;&#1091;%20&#1082;&#1083;&#1072;&#1089;&#1089;&#1080;&#1092;&#1080;&#1082;&#1072;&#1090;&#1086;&#1088;&#109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1040;&#1082;&#1084;&#1086;&#1083;&#1072;%20021%202012%20&#1082;&#1072;&#1087;%20&#1088;&#1077;&#1084;&#1086;&#1085;&#1090;.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DOCUME~1\Admin\LOCALS~1\Temp\Rar$DI05.953\&#1073;&#1102;&#1076;&#1078;&#1077;&#1090;%202012%20&#1083;&#1080;&#1084;&#1080;&#1090;&#1099;\&#1073;&#1102;&#1076;&#1078;&#1077;&#1090;%202012%20&#1083;&#1080;&#1084;&#1080;&#1090;&#1099;\&#1055;&#1088;&#1086;&#1077;&#1082;&#1090;%20-2010-%20&#1047;&#1050;%20169-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My%20Received%20Files\&#1046;&#1072;&#1085;&#1072;&#1088;%20&#1060;&#1069;&#1059;\&#1046;&#1072;&#1085;&#1072;&#1088;&#1072;%20&#1088;&#1072;&#1089;&#1095;&#1077;&#1090;&#1099;%20&#1056;&#1041;&#1050;-2011-2013&#1075;&#1075;\&#1086;&#1073;&#1083;.%20&#1073;&#1102;&#1076;&#1078;\&#1050;&#1099;&#1079;&#1099;&#1083;&#1086;&#1088;&#1076;&#1072;%20&#1087;&#1088;&#1086;&#1077;&#1082;&#1090;%20&#1089;&#1074;&#1086;&#1076;\&#1050;&#1099;&#1079;&#1099;&#1083;&#1086;&#1088;&#1076;&#1072;%20&#1087;&#1088;&#1086;&#1077;&#1082;&#1090;%20&#1089;&#1074;&#1086;&#1076;\&#1040;&#1089;&#1090;&#1072;&#1085;&#1072;%20-1&#1088;&#1072;&#1089;&#1095;&#1077;&#1090;%202009,003%20&#1087;&#1088;&#1086;&#1075;&#1088;&#1072;&#1084;&#1084;&#107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DOCUME~1\Admin\LOCALS~1\Temp\Rar$DI09.406\&#1072;&#1087;162-1\&#1073;&#1102;&#1076;&#1078;&#1077;&#1090;%20&#1079;&#1072;&#1103;&#1074;&#1082;&#1072;%20%202012-2014\&#1041;&#1102;&#1076;&#1078;&#1077;&#1090;%20&#1050;&#1059;&#1048;&#1057;%202011-2013%20&#1075;\&#1086;&#1073;&#1083;.%20&#1073;&#1102;&#1076;&#1078;\&#1042;&#1050;&#1054;\003-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9.406\&#1072;&#1087;162-1\&#1073;&#1102;&#1076;&#1078;&#1077;&#1090;%20&#1079;&#1072;&#1103;&#1074;&#1082;&#1072;%20%202012-2014\&#1041;&#1102;&#1076;&#1078;&#1077;&#1090;%20&#1050;&#1059;&#1048;&#1057;%202011-2013%20&#1075;\&#1086;&#1073;&#1083;.%20&#1073;&#1102;&#1076;&#1078;\&#1042;&#1050;&#1054;\003-2011.xls?0F77831F" TargetMode="External"/><Relationship Id="rId1" Type="http://schemas.openxmlformats.org/officeDocument/2006/relationships/externalLinkPath" Target="file:///\\0F77831F\003-201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DOCUME~1\7B5C~1\LOCALS~1\Temp\Rar$DI01.156\Users\user\Desktop\&#1040;&#1082;&#1084;&#1086;&#1083;&#1072;%20003%20201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Documents%20and%20Settings\user2\&#1056;&#1072;&#1073;&#1086;&#1095;&#1080;&#1081;%20&#1089;&#1090;&#1086;&#1083;\&#1041;&#1047;%20&#1085;&#1072;%202011-2013%20&#1087;&#1086;%20&#1074;&#1089;&#1077;&#1084;%20&#1087;&#1088;&#1086;&#1075;&#1088;&#1072;&#1084;&#1084;&#1072;&#1084;\&#1086;&#1073;&#1083;.%20&#1073;&#1102;&#1076;&#1078;\&#1040;&#1082;&#1072;&#1076;&#1077;&#1084;&#1080;&#1103;\&#1040;&#1082;&#1072;&#1076;&#1077;&#1084;&#1080;&#1103;%202011-2013&#1075;&#107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Users\user2\Desktop\&#1041;&#1102;&#1076;&#1078;&#1077;&#1090;%20&#1050;&#1059;&#1048;&#1057;%202012\&#1073;&#1102;&#1076;&#1078;&#1077;&#1090;%20&#1079;&#1072;&#1103;&#1074;&#1082;&#1072;%20%202012-2014\&#1041;&#1102;&#1076;&#1078;&#1077;&#1090;%20&#1050;&#1059;&#1048;&#1057;%202011-2013%20&#1075;\&#1086;&#1073;&#1083;.%20&#1073;&#1102;&#1076;&#1078;\&#1047;&#1050;&#1054;\025.000&#1047;&#1050;&#105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DOCUME~1\7B5C~1\LOCALS~1\Temp\Rar$DI00.625\&#1040;&#1082;&#1084;&#1086;&#1083;&#1072;%20003%202012%20&#1082;&#1086;&#1084;&#1080;&#1090;&#1077;&#109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igul\&#1088;&#1072;&#1073;%20&#1089;&#1090;&#1086;&#1083;\Documents%20and%20Settings\user2\&#1056;&#1072;&#1073;&#1086;&#1095;&#1080;&#1081;%20&#1089;&#1090;&#1086;&#1083;\&#1041;&#1047;%20&#1085;&#1072;%202011-2013%20&#1087;&#1086;%20&#1074;&#1089;&#1077;&#1084;%20&#1087;&#1088;&#1086;&#1075;&#1088;&#1072;&#1084;&#1084;&#1072;&#1084;\&#1086;&#1073;&#1083;.%20&#1073;&#1102;&#1076;&#1078;\&#1040;&#1082;&#1072;&#1076;&#1077;&#1084;&#1080;&#1103;\003\&#1040;&#1082;&#1084;&#1086;&#1083;&#107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DOCUME~1\Admin\LOCALS~1\Temp\Rar$DI01.235\2013-2015\&#1041;&#1070;&#1044;&#1046;&#1045;&#1058;%20&#1057;%20%20&#1054;&#1041;&#1051;\Users\user\Desktop\&#1040;&#1082;&#1084;&#1086;&#1083;&#1072;%20025%20201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My%20Received%20Files\&#1046;&#1072;&#1085;&#1072;&#1088;%20&#1060;&#1069;&#1059;\&#1046;&#1072;&#1085;&#1072;&#1088;&#1072;%20&#1088;&#1072;&#1089;&#1095;&#1077;&#1090;&#1099;%20&#1056;&#1041;&#1050;-2011-2013&#1075;&#1075;\&#1086;&#1073;&#1083;.%20&#1073;&#1102;&#1076;&#1078;\&#1042;&#1050;&#1054;\003-201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user2\&#1056;&#1072;&#1073;&#1086;&#1095;&#1080;&#1081;%20&#1089;&#1090;&#1086;&#1083;\&#1041;&#1047;%20&#1085;&#1072;%202011-2013%20&#1087;&#1086;%20&#1074;&#1089;&#1077;&#1084;%20&#1087;&#1088;&#1086;&#1075;&#1088;&#1072;&#1084;&#1084;&#1072;&#1084;\&#1086;&#1073;&#1083;.%20&#1073;&#1102;&#1076;&#1078;\&#1040;&#1082;&#1072;&#1076;&#1077;&#1084;&#1080;&#1103;\003\&#1040;&#1082;&#1084;&#1086;&#1083;&#107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1087;&#1088;&#1086;&#1077;&#1082;&#1090;%20&#1041;&#1047;%202009&#1085;&#1086;&#1074;&#1072;&#1103;%20&#1074;&#1077;&#1088;&#1089;&#1080;&#1103;\003%20&#1088;&#1091;&#1089;.%20&#1103;&#107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Documents%20and%20Settings\USeR\&#1052;&#1086;&#1080;%20&#1076;&#1086;&#1082;&#1091;&#1084;&#1077;&#1085;&#1090;&#1099;\&#1060;&#1072;&#1081;&#1083;&#1099;%20Mail.Ru%20&#1040;&#1075;&#1077;&#1085;&#1090;&#1072;\olyahara@mail.ru\finukuis_uko@mail.ru\&#1070;&#1050;&#1054;%20003&#1046;&#1072;&#1085;&#1072;&#1088;%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7B5C~1\LOCALS~1\Temp\Rar$DI01.156\Users\user\Desktop\&#1040;&#1082;&#1084;&#1086;&#1083;&#1072;%20003%20201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E:\Documents%20and%20Settings\Finace\&#1056;&#1072;&#1073;&#1086;&#1095;&#1080;&#1081;%20&#1089;&#1090;&#1086;&#1083;\&#1057;&#1074;&#1086;&#1076;02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DOCUME~1\7B5C~1\LOCALS~1\Temp\Rar$DI00.625\&#1040;&#1082;&#1084;&#1086;&#1083;&#1072;%20003-135&#1089;&#1087;&#1077;&#1094;.%202012.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DOCUME~1\Admin\LOCALS~1\Temp\Rar$DI01.235\2013-2015\&#1041;&#1070;&#1044;&#1046;&#1045;&#1058;%20&#1057;%20%20&#1054;&#1041;&#1051;\&#1041;&#1102;&#1076;&#1078;&#1077;&#1090;%20&#1050;&#1059;&#1048;&#1057;%202012\&#1073;&#1102;&#1076;&#1078;&#1077;&#1090;%20&#1079;&#1072;&#1103;&#1074;&#1082;&#1072;%20%202012-2014\&#1041;&#1102;&#1076;&#1078;&#1077;&#1090;%20&#1050;&#1059;&#1048;&#1057;%202011-2013%20&#1075;\&#1086;&#1073;&#1083;.%20&#1073;&#1102;&#1076;&#1078;\&#1042;&#1050;&#1054;\003-201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73;&#1102;&#1076;&#1078;&#1077;&#1090;%202014\&#1073;&#1102;&#1076;&#1078;&#1077;&#1090;%2017.03\&#1054;&#1073;&#1083;&#1072;&#1089;&#1090;&#1077;&#1081;%20040\&#1076;&#1083;&#1103;%20&#1041;&#1072;&#1085;&#1091;%20&#1057;&#1050;&#1054;\&#1052;&#1103;&#1075;&#1082;&#1080;&#1093;%20&#1057;&#1052;&#1045;&#1058;&#1040;%202014-2016&#1075;.&#1075;\040%20&#1087;&#1088;\003\&#1087;&#1088;.003%20&#1057;&#1042;&#1054;&#104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E:\&#1051;&#1040;155-1%20201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My%20Received%20Files\&#1046;&#1072;&#1085;&#1072;&#1088;%20&#1060;&#1069;&#1059;\&#1046;&#1072;&#1085;&#1072;&#1088;&#1072;%20&#1088;&#1072;&#1089;&#1095;&#1077;&#1090;&#1099;%20&#1056;&#1041;&#1050;-2011-2013&#1075;&#1075;\&#1086;&#1073;&#1083;.%20&#1073;&#1102;&#1076;&#1078;\&#1047;&#1050;&#1054;\025.000&#1047;&#1050;&#105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Markelovaa\&#1045;%20&#1070;\&#1055;&#1083;&#1072;&#1085;&#1099;\2005\&#1041;&#1102;&#1076;&#1078;&#1077;&#1090;_5.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1053;&#1086;&#1074;&#1072;&#1103;%20&#1087;&#1072;&#1087;&#1082;&#1072;%20(2)\&#1052;&#1086;&#1080;%20&#1076;&#1086;&#1082;&#1091;&#1084;&#1077;&#1085;&#1090;&#1099;\&#1058;&#1072;&#1090;&#1100;&#1103;&#1085;&#1072;\&#1044;&#1077;&#1087;&#1072;&#1088;&#1090;&#1072;&#1084;&#1077;&#1085;&#1090;%20&#1101;&#1082;&#1086;&#1085;&#1086;&#1084;&#1080;&#1082;&#1080;\&#1041;&#1102;&#1076;&#1078;&#1077;&#1090;%202011-2013\&#1041;&#1102;&#1076;&#1078;&#1077;&#1090;&#1085;&#1099;&#1077;%20&#1079;&#1072;&#1103;&#1074;&#1082;&#1080;\&#1059;&#1055;&#1056;&#1080;&#1056;&#1055;\&#1064;&#1072;&#1073;&#1083;&#1086;&#1085;%20&#1087;&#1083;&#1072;&#1085;&#1072;%20&#1043;&#1047;_2010_ru_v6_new_KATO.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Documents%20and%20Settings\www\&#1052;&#1086;&#1080;%20&#1076;&#1086;&#1082;&#1091;&#1084;&#1077;&#1085;&#1090;&#1099;\My%20Received%20Files\&#1040;&#1083;&#1100;&#1092;&#1080;&#1103;%20&#1060;&#1069;&#1059;\332,%20&#1087;&#1086;&#1076;&#1098;&#1077;&#1084;%20%202012%20&#1044;&#1059;&#1048;&#1057;.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77;&#1094;24-2013&#1075;%20&#1091;&#1090;&#1074;.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q\LOCALS~1\Temp\Rar$DI00.860\Documents%20and%20Settings\&#1043;&#1091;&#1083;&#1100;&#1078;&#1072;&#1085;&#1072;\&#1052;&#1086;&#1080;%20&#1076;&#1086;&#1082;&#1091;&#1084;&#1077;&#1085;&#1090;&#1099;\&#1040;&#1082;&#1072;&#1076;&#1077;&#1084;&#1080;&#1103;%202011-2013&#1075;&#1075;.xls?EE75E2FB" TargetMode="External"/><Relationship Id="rId1" Type="http://schemas.openxmlformats.org/officeDocument/2006/relationships/externalLinkPath" Target="file:///\\EE75E2FB\&#1040;&#1082;&#1072;&#1076;&#1077;&#1084;&#1080;&#1103;%202011-2013&#1075;&#107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1052;&#1086;&#1080;%20&#1076;&#1086;&#1082;&#1091;&#1084;&#1077;&#1085;&#1090;&#1099;\&#1041;&#1102;&#1076;&#1078;&#1077;&#1090;%202009%20&#1075;\&#1041;&#1102;&#1076;&#1078;&#1077;&#1090;%202009&#1075;%2011%20&#1074;&#1072;&#1088;%20(&#1056;&#1041;&#1050;)\018.000-2009.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1089;&#1087;.159%20&#1050;&#1072;&#1085;&#1072;&#109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Aigul\&#1088;&#1072;&#1073;%20&#1089;&#1090;&#1086;&#1083;\Documents%20and%20Settings\&#1040;&#1076;&#1084;&#1080;&#1085;&#1080;&#1089;&#1090;&#1088;&#1072;&#1090;&#1086;&#1088;\&#1056;&#1072;&#1073;&#1086;&#1095;&#1080;&#1081;%20&#1089;&#1090;&#1086;&#1083;\&#1052;&#1054;&#1071;\&#1057;&#1048;&#1047;&#1054;\168-1%20003%20201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Users\user\Desktop\&#1040;&#1082;&#1084;&#1086;&#1083;&#1072;%20018%202013%20%20&#1089;&#1084;&#1077;&#1090;&#1072;%20%20&#1091;&#1095;&#1088;23.xls" TargetMode="External"/></Relationships>
</file>

<file path=xl/externalLinks/_rels/externalLink134.xml.rels><?xml version="1.0" encoding="UTF-8" standalone="yes"?>
<Relationships xmlns="http://schemas.openxmlformats.org/package/2006/relationships"><Relationship Id="rId2" Type="http://schemas.microsoft.com/office/2019/04/relationships/externalLinkLongPath" Target="file:///E:\Documents%20and%20Settings\Finace\&#1052;&#1086;&#1080;%20&#1076;&#1086;&#1082;&#1091;&#1084;&#1077;&#1085;&#1090;&#1099;\My%20Received%20Files\&#1046;&#1072;&#1085;&#1072;&#1088;%20&#1060;&#1069;&#1059;\&#1046;&#1072;&#1085;&#1072;&#1088;&#1072;%20&#1088;&#1072;&#1089;&#1095;&#1077;&#1090;&#1099;%20&#1056;&#1041;&#1050;-2011-2013&#1075;&#1075;\&#1086;&#1073;&#1083;.%20&#1073;&#1102;&#1076;&#1078;\&#1050;&#1099;&#1079;&#1099;&#1083;&#1086;&#1088;&#1076;&#1072;%20&#1087;&#1088;&#1086;&#1077;&#1082;&#1090;%20&#1089;&#1074;&#1086;&#1076;\&#1050;&#1099;&#1079;&#1099;&#1083;&#1086;&#1088;&#1076;&#1072;%20&#1087;&#1088;&#1086;&#1077;&#1082;&#1090;%20&#1089;&#1074;&#1086;&#1076;\Documents%20and%20Settings\&#1051;&#1072;&#1091;&#1088;&#1072;\&#1052;&#1086;&#1080;%20&#1076;&#1086;&#1082;&#1091;&#1084;&#1077;&#1085;&#1090;&#1099;\&#1055;&#1056;&#1054;&#1045;&#1050;&#1058;-2010-2011-2012\&#1040;&#1089;&#1090;&#1072;&#1085;&#1072;%20?4F08112D" TargetMode="External"/><Relationship Id="rId1" Type="http://schemas.openxmlformats.org/officeDocument/2006/relationships/externalLinkPath" Target="file:///\\4F08112D\&#1040;&#1089;&#1090;&#1072;&#1085;&#1072;%20"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1087;&#1088;&#1075;%20040%200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1057;&#1052;&#1045;&#1058;&#1040;%202009&#1075;&#1086;&#1076;%20&#1059;&#1050;&#1059;&#1048;&#105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E:\&#1040;&#1050;&#1052;&#1054;&#1051;&#1040;%202013\&#1092;&#1083;&#1077;&#1096;&#1082;&#1072;%20&#1073;&#1072;&#1093;&#1099;&#1090;\&#1087;&#1088;&#1086;&#1077;&#1082;&#1090;%20&#1041;&#1047;%202009&#1085;&#1086;&#1074;&#1072;&#1103;%20&#1074;&#1077;&#1088;&#1089;&#1080;&#1103;\003%20&#1088;&#1091;&#1089;.%20&#1103;&#107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1040;&#1085;&#1072;&#1088;&#1072;\&#1088;&#1072;&#1073;&#1086;&#1095;&#1080;&#1081;%20&#1089;&#1090;&#1086;&#1083;\Documents%20and%20Settings\859\&#1056;&#1072;&#1073;&#1086;&#1095;&#1080;&#1081;%20&#1089;&#1090;&#1086;&#1083;\&#1055;&#1088;&#1086;&#1095;&#1077;&#1077;\&#1057;&#1084;&#1077;&#1090;&#1072;%202010\&#1057;&#1050;&#1054;10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1040;&#1050;&#1052;&#1054;&#1051;&#1040;%202013\Documents%20and%20Settings\user2\&#1056;&#1072;&#1073;&#1086;&#1095;&#1080;&#1081;%20&#1089;&#1090;&#1086;&#1083;\&#1041;&#1102;&#1076;&#1078;&#1077;&#1090;%202010-2012\&#1041;&#1102;&#1076;&#1078;&#1077;&#1090;%202010-2012%20&#1085;&#1086;&#1074;&#1099;&#1077;%20&#1092;&#1086;&#1088;&#1084;&#1099;\&#1089;&#1074;&#1086;&#1076;%20003%202010-&#1079;.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user2\&#1056;&#1072;&#1073;&#1086;&#1095;&#1080;&#1081;%20&#1089;&#1090;&#1086;&#1083;\&#1041;&#1047;%20&#1085;&#1072;%202011-2013%20&#1087;&#1086;%20&#1074;&#1089;&#1077;&#1084;%20&#1087;&#1088;&#1086;&#1075;&#1088;&#1072;&#1084;&#1084;&#1072;&#1084;\&#1086;&#1073;&#1083;.%20&#1073;&#1102;&#1076;&#1078;\&#1040;&#1082;&#1072;&#1076;&#1077;&#1084;&#1080;&#1103;\&#1040;&#1082;&#1072;&#1076;&#1077;&#1084;&#1080;&#1103;%202011-2013&#1075;&#1075;.xls?B794860D" TargetMode="External"/><Relationship Id="rId1" Type="http://schemas.openxmlformats.org/officeDocument/2006/relationships/externalLinkPath" Target="file:///\\B794860D\&#1040;&#1082;&#1072;&#1076;&#1077;&#1084;&#1080;&#1103;%202011-2013&#1075;&#107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1089;&#1084;&#1077;&#1090;&#1072;%2011%20&#1075;&#1086;&#1076;\&#1077;&#1094;24%20-2011&#107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Documents%20and%20Settings\&#1040;&#1076;&#1084;&#1080;&#1085;&#1080;&#1089;&#1090;&#1088;&#1072;&#1090;&#1086;&#1088;\&#1056;&#1072;&#1073;&#1086;&#1095;&#1080;&#1081;%20&#1089;&#1090;&#1086;&#1083;\&#1052;&#1054;&#1071;\&#1057;&#1048;&#1047;&#1054;\168-1%20003%20201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2;&#1086;&#1080;%20&#1076;&#1086;&#1082;&#1091;&#1084;&#1077;&#1085;&#1090;&#1099;\My%20Received%20Files\30-49%20%20%20Farida%20&#1060;&#1069;&#1059;\&#1040;&#1050;&#1058;&#1054;&#1041;&#1045;%20&#1055;&#1056;&#1054;&#1045;&#1050;&#1058;%202012-2014\Documents%20and%20Settings\JUMA.UIS\&#1056;&#1072;&#1073;&#1086;&#1095;&#1080;&#1081;%20&#1089;&#1090;&#1086;&#1083;\&#1057;&#1084;&#1077;&#1090;&#1072;%202010%20&#1075;\001.101"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E:\1%20&#1056;&#1072;&#1073;&#1086;&#1095;&#1072;&#1103;%20&#1087;&#1072;&#1087;&#1082;&#1072;\&#1044;&#1040;&#1053;&#1040;\&#1055;&#1088;&#1086;&#1077;&#1082;&#1090;&#1099;\New%20&#1042;&#1059;\253D03D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E:\Documents%20and%20Settings\Finace\&#1052;&#1086;&#1080;%20&#1076;&#1086;&#1082;&#1091;&#1084;&#1077;&#1085;&#1090;&#1099;\My%20Received%20Files\&#1046;&#1072;&#1085;&#1072;&#1088;%20&#1060;&#1069;&#1059;\&#1046;&#1072;&#1085;&#1072;&#1088;&#1072;%20&#1088;&#1072;&#1089;&#1095;&#1077;&#1090;&#1099;%20&#1056;&#1041;&#1050;-2011-2013&#1075;&#1075;\&#1086;&#1073;&#1083;.%20&#1073;&#1102;&#1076;&#1078;\&#1073;&#1102;&#1076;&#1078;&#1077;&#1090;%20&#1050;&#1086;&#1089;&#1090;&#1072;&#1085;&#1072;&#1081;%202011-2013&#1075;&#1075;\025.000%20&#1085;&#1072;%202011%20&#1075;&#1086;&#1076;.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DOCUME~1\Admin\LOCALS~1\Temp\Rar$DI01.235\2013-2015\&#1040;&#1082;&#1084;&#1086;&#1083;&#1072;\&#1040;&#1082;&#1084;&#1086;&#1083;&#1072;%20&#1087;&#1088;&#1086;&#1077;&#1082;&#1090;%202013-2015-&#1060;\Users\user2\Desktop\DOCUME~1\Admin\LOCALS~1\Temp\Rar$DI70.265\&#1040;&#1082;&#1084;&#1086;&#1083;&#1072;%20025%202011.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user2\&#1056;&#1072;&#1073;&#1086;&#1095;&#1080;&#1081;%20&#1089;&#1090;&#1086;&#1083;\&#1041;&#1047;%20&#1085;&#1072;%202011-2013%20&#1087;&#1086;%20&#1074;&#1089;&#1077;&#1084;%20&#1087;&#1088;&#1086;&#1075;&#1088;&#1072;&#1084;&#1084;&#1072;&#1084;\&#1086;&#1073;&#1083;.%20&#1073;&#1102;&#1076;&#1078;\&#1040;&#1082;&#1072;&#1076;&#1077;&#1084;&#1080;&#1103;\&#1040;&#1082;&#1072;&#1076;&#1077;&#1084;&#1080;&#1103;%202011-2013&#1075;&#1075;.xls?D5857613" TargetMode="External"/><Relationship Id="rId1" Type="http://schemas.openxmlformats.org/officeDocument/2006/relationships/externalLinkPath" Target="file:///\\D5857613\&#1040;&#1082;&#1072;&#1076;&#1077;&#1084;&#1080;&#1103;%202011-2013&#1075;&#1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7B5C~1\LOCALS~1\Temp\Rar$DI00.625\&#1040;&#1082;&#1084;&#1086;&#1083;&#1072;%20003%202012%20&#1082;&#1086;&#1084;&#1080;&#1090;&#1077;&#109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0.016\&#1073;&#1079;\&#1041;&#1070;&#1044;&#1046;&#1045;&#1058;%20&#1057;%20%20&#1054;&#1041;&#1051;\Users\user\Desktop\&#1040;&#1082;&#1084;&#1086;&#1083;&#1072;%20025%202012.xls"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Admin\&#1052;&#1086;&#1080;%20&#1076;&#1086;&#1082;&#1091;&#1084;&#1077;&#1085;&#1090;&#1099;\My%20Received%20Files\&#1059;&#1056;&#1054;-&#1070;&#1051;&#1048;&#1071;\Users\user\Desktop\&#1040;&#1082;&#1084;&#1086;&#1083;&#1072;%20025%202012.xls?B3F1ADFF" TargetMode="External"/><Relationship Id="rId1" Type="http://schemas.openxmlformats.org/officeDocument/2006/relationships/externalLinkPath" Target="file:///\\B3F1ADFF\&#1040;&#1082;&#1084;&#1086;&#1083;&#1072;%20025%20201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Users\user\Desktop\&#1040;&#1082;&#1084;&#1086;&#1083;&#1072;%20025%20201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41;&#1102;&#1076;&#1078;&#1077;&#1090;%20&#1050;&#1059;&#1048;&#1057;%202012\&#1073;&#1102;&#1076;&#1078;&#1077;&#1090;%20&#1079;&#1072;&#1103;&#1074;&#1082;&#1072;%20%202012-2014\&#1041;&#1102;&#1076;&#1078;&#1077;&#1090;%20&#1050;&#1059;&#1048;&#1057;%202011-2013%20&#1075;\1,125%20%20&#1089;&#1074;&#1086;&#1076;%20003%202010%20&#1087;&#1086;%20&#1083;&#1080;&#1084;&#1080;&#1090;&#1091;.xls?39A96A54" TargetMode="External"/><Relationship Id="rId1" Type="http://schemas.openxmlformats.org/officeDocument/2006/relationships/externalLinkPath" Target="file:///\\39A96A54\1,125%20%20&#1089;&#1074;&#1086;&#1076;%20003%202010%20&#1087;&#1086;%20&#1083;&#1080;&#1084;&#1080;&#1090;&#1091;.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0;&#1082;&#1084;&#1086;&#1083;&#1072;\&#1040;&#1082;&#1084;&#1086;&#1083;&#1072;%20&#1087;&#1088;&#1086;&#1077;&#1082;&#1090;%202013-2015-&#1060;\Users\user2\Desktop\&#1040;&#1082;&#1084;&#1086;&#1083;&#1072;%20025%202012.xls?E3A7FB81" TargetMode="External"/><Relationship Id="rId1" Type="http://schemas.openxmlformats.org/officeDocument/2006/relationships/externalLinkPath" Target="file:///\\E3A7FB81\&#1040;&#1082;&#1084;&#1086;&#1083;&#1072;%20025%2020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3.359\&#1041;&#1070;&#1044;&#1046;&#1045;&#1058;%20&#1057;%20%20&#1054;&#1041;&#1051;\Users\user\Desktop\&#1040;&#1082;&#1084;&#1086;&#1083;&#1072;%20025%20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www\LOCALS~1\Temp\Rar$DI11.359\Users\user\Desktop\&#1040;&#1082;&#1084;&#1086;&#1083;&#1072;%20025%2020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Users\user\Desktop\&#1040;&#1082;&#1084;&#1086;&#1083;&#1072;%20025%2020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1;&#1070;&#1044;&#1046;&#1045;&#1058;%20&#1057;%20%20&#1054;&#1041;&#1051;\Users\user\Desktop\&#1040;&#1082;&#1084;&#1086;&#1083;&#1072;%20025%20201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5.953\&#1041;&#1070;&#1044;&#1046;&#1045;&#1058;%20&#1057;%20%20&#1054;&#1041;&#1051;\Users\user\Desktop\&#1040;&#1082;&#1084;&#1086;&#1083;&#1072;%20025%20201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Users\user\Desktop\&#1040;&#1082;&#1084;&#1086;&#1083;&#1072;%20025%202012.xls"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1\Admin\LOCALS~1\Temp\Rar$DI01.235\2013-2015\&#1041;&#1070;&#1044;&#1046;&#1045;&#1058;%20&#1057;%20%20&#1054;&#1041;&#1051;\Users\user\Desktop\&#1040;&#1082;&#1084;&#1086;&#1083;&#1072;%20025%202012.xls?1ABCBDE5" TargetMode="External"/><Relationship Id="rId1" Type="http://schemas.openxmlformats.org/officeDocument/2006/relationships/externalLinkPath" Target="file:///\\1ABCBDE5\&#1040;&#1082;&#1084;&#1086;&#1083;&#1072;%20025%202012.xls"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2;&#1086;&#1080;%20&#1076;&#1086;&#1082;&#1091;&#1084;&#1077;&#1085;&#1090;&#1099;\My%20Received%20Files\&#1046;&#1072;&#1085;&#1072;&#1088;%20&#1060;&#1069;&#1059;\&#1046;&#1072;&#1085;&#1072;&#1088;&#1072;%20&#1088;&#1072;&#1089;&#1095;&#1077;&#1090;&#1099;%20&#1056;&#1041;&#1050;-2011-2013&#1075;&#1075;\&#1089;&#1074;&#1086;&#1076;%20003%202010-&#1079;.xls?A88A8AF1" TargetMode="External"/><Relationship Id="rId1" Type="http://schemas.openxmlformats.org/officeDocument/2006/relationships/externalLinkPath" Target="file:///\\A88A8AF1\&#1089;&#1074;&#1086;&#1076;%20003%202010-&#1079;.xls"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41;&#1102;&#1076;&#1078;&#1077;&#1090;%20&#1050;&#1059;&#1048;&#1057;%202012\&#1073;&#1102;&#1076;&#1078;&#1077;&#1090;%20&#1079;&#1072;&#1103;&#1074;&#1082;&#1072;%20%202012-2014\&#1041;&#1102;&#1076;&#1078;&#1077;&#1090;%20&#1050;&#1059;&#1048;&#1057;%202011-2013%20&#1075;\&#1086;&#1073;&#1083;.%20&#1073;&#1102;&#1076;&#1078;\&#1042;&#1050;&#1054;\003-2011.xls?EE5B4F7C" TargetMode="External"/><Relationship Id="rId1" Type="http://schemas.openxmlformats.org/officeDocument/2006/relationships/externalLinkPath" Target="file:///\\EE5B4F7C\003-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1;&#1102;&#1076;&#1078;&#1077;&#1090;%20&#1050;&#1059;&#1048;&#1057;%202012\&#1073;&#1102;&#1076;&#1078;&#1077;&#1090;%20&#1079;&#1072;&#1103;&#1074;&#1082;&#1072;%20%202012-2014\&#1041;&#1102;&#1076;&#1078;&#1077;&#1090;%20&#1050;&#1059;&#1048;&#1057;%202011-2013%20&#1075;\1,125%20%20&#1089;&#1074;&#1086;&#1076;%20003%202010%20&#1087;&#1086;%20&#1083;&#1080;&#1084;&#1080;&#1090;&#109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user2\&#1056;&#1072;&#1073;&#1086;&#1095;&#1080;&#1081;%20&#1089;&#1090;&#1086;&#1083;\&#1041;&#1102;&#1076;&#1078;&#1077;&#1090;%202010-2012\&#1041;&#1102;&#1076;&#1078;&#1077;&#1090;%202010-2012%20&#1085;&#1086;&#1074;&#1099;&#1077;%20&#1092;&#1086;&#1088;&#1084;&#1099;\&#1089;&#1074;&#1086;&#1076;%20003%202010-&#1079;.xls"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1060;&#1080;&#1085;&#1072;&#1085;&#1089;&#1099;\&#1052;&#1086;&#1080;%20&#1076;&#1086;&#1082;&#1091;&#1084;&#1077;&#1085;&#1090;&#1099;\My%20Received%20Files\30-49%20%20%20Farida%20&#1060;&#1069;&#1059;\&#1040;&#1050;&#1058;&#1054;&#1041;&#1045;%20&#1055;&#1056;&#1054;&#1045;&#1050;&#1058;%202012-2014\025-2012-2014.xls?7775046C" TargetMode="External"/><Relationship Id="rId1" Type="http://schemas.openxmlformats.org/officeDocument/2006/relationships/externalLinkPath" Target="file:///\\7775046C\025-2012-201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5.953\001%20101%20%20-%20&#1089;&#1074;&#1086;&#1076;%202013%20&#1075;&#1086;&#107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40;&#1082;&#1084;&#1086;&#1083;&#1072;%20040%202012%20&#1082;&#1086;&#1084;&#1080;&#1090;&#1077;&#109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77;&#1094;24-2013&#1075;%20&#1091;&#1090;&#107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0;&#1082;&#1084;&#1086;&#1083;&#1072;\&#1040;&#1082;&#1084;&#1086;&#1083;&#1072;%20&#1087;&#1088;&#1086;&#1077;&#1082;&#1090;%202013-2015-&#1060;\&#1087;&#1088;&#1075;%20040%20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www\LOCALS~1\Temp\Rar$DI11.359\&#1040;&#1082;&#1084;&#1086;&#1083;&#1072;%20003%20&#1076;&#1083;&#1103;%20&#1041;.&#1041;.%2013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40;&#1082;&#1084;&#1086;&#1083;&#1072;%20003%20&#1076;&#1083;&#1103;%20&#1041;.&#104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igul\&#1088;&#1072;&#1073;&#1086;&#1095;&#1080;&#1081;%20&#1089;&#1090;&#1086;&#1083;\&#1057;&#1084;&#1077;&#1090;&#1072;%202009%20&#1075;&#1086;&#1076;&#1072;\&#1087;&#1088;&#1086;&#1075;&#1088;&#1072;&#1084;&#1084;&#1072;%20003\&#1045;&#1057;-164-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40;&#1082;&#1084;&#1086;&#1083;&#1072;%20003%202013%20(&#1040;&#1074;&#1090;&#1086;&#1089;&#1086;&#1093;&#1088;&#1072;&#1085;&#1077;&#1085;&#1085;&#1099;&#1081;).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41;&#1102;&#1076;&#1078;&#1077;&#1090;%20&#1050;&#1059;&#1048;&#1057;%202012\&#1073;&#1102;&#1076;&#1078;&#1077;&#1090;%20&#1079;&#1072;&#1103;&#1074;&#1082;&#1072;%20%202012-2014\&#1041;&#1102;&#1076;&#1078;&#1077;&#1090;%20&#1050;&#1059;&#1048;&#1057;%202011-2013%20&#1075;\1,125%20%20&#1089;&#1074;&#1086;&#1076;%20003%202010%20&#1087;&#1086;%20&#1083;&#1080;&#1084;&#1080;&#1090;&#1091;.xls?91EFBA43" TargetMode="External"/><Relationship Id="rId1" Type="http://schemas.openxmlformats.org/officeDocument/2006/relationships/externalLinkPath" Target="file:///\\91EFBA43\1,125%20%20&#1089;&#1074;&#1086;&#1076;%20003%202010%20&#1087;&#1086;%20&#1083;&#1080;&#1084;&#1080;&#1090;&#109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Users\user\Desktop\&#1040;&#1082;&#1084;&#1086;&#1083;&#1072;%20003%20201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1;&#1070;&#1044;&#1046;&#1045;&#1058;%20&#1057;%20%20&#1054;&#1041;&#1051;\&#1040;&#1082;&#1084;&#1086;&#1083;&#1072;%20003%202012%20&#1082;&#1086;&#1084;&#1080;&#1090;&#1077;&#1090;.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2;&#1086;&#1080;%20&#1076;&#1086;&#1082;&#1091;&#1084;&#1077;&#1085;&#1090;&#1099;\My%20Received%20Files\&#1046;&#1072;&#1085;&#1072;&#1088;%20&#1060;&#1069;&#1059;\&#1046;&#1072;&#1085;&#1072;&#1088;&#1072;%20&#1088;&#1072;&#1089;&#1095;&#1077;&#1090;&#1099;%20&#1056;&#1041;&#1050;-2011-2013&#1075;&#1075;\&#1086;&#1073;&#1083;.%20&#1073;&#1102;&#1076;&#1078;\&#1042;&#1050;&#1054;\003-2011.xls?61C46694" TargetMode="External"/><Relationship Id="rId1" Type="http://schemas.openxmlformats.org/officeDocument/2006/relationships/externalLinkPath" Target="file:///\\61C46694\003-201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q\LOCALS~1\Temp\Rar$DI00.860\Documents%20and%20Settings\&#1043;&#1091;&#1083;&#1100;&#1078;&#1072;&#1085;&#1072;\&#1052;&#1086;&#1080;%20&#1076;&#1086;&#1082;&#1091;&#1084;&#1077;&#1085;&#1090;&#1099;\003\&#1040;&#1082;&#1084;&#1086;&#1083;&#1072;.xls" TargetMode="External"/></Relationships>
</file>

<file path=xl/externalLinks/_rels/externalLink44.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user2\&#1056;&#1072;&#1073;&#1086;&#1095;&#1080;&#1081;%20&#1089;&#1090;&#1086;&#1083;\&#1041;&#1047;%20&#1085;&#1072;%202011-2013%20&#1087;&#1086;%20&#1074;&#1089;&#1077;&#1084;%20&#1087;&#1088;&#1086;&#1075;&#1088;&#1072;&#1084;&#1084;&#1072;&#1084;\&#1086;&#1073;&#1083;.%20&#1073;&#1102;&#1076;&#1078;\&#1040;&#1082;&#1072;&#1076;&#1077;&#1084;&#1080;&#1103;\003\&#1040;&#1082;&#1084;&#1086;&#1083;&#1072;.xls?A001E4B9" TargetMode="External"/><Relationship Id="rId1" Type="http://schemas.openxmlformats.org/officeDocument/2006/relationships/externalLinkPath" Target="file:///\\A001E4B9\&#1040;&#1082;&#1084;&#1086;&#1083;&#1072;.xls" TargetMode="External"/></Relationships>
</file>

<file path=xl/externalLinks/_rels/externalLink45.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user2\&#1056;&#1072;&#1073;&#1086;&#1095;&#1080;&#1081;%20&#1089;&#1090;&#1086;&#1083;\&#1041;&#1047;%20&#1085;&#1072;%202011-2013%20&#1087;&#1086;%20&#1074;&#1089;&#1077;&#1084;%20&#1087;&#1088;&#1086;&#1075;&#1088;&#1072;&#1084;&#1084;&#1072;&#1084;\&#1086;&#1073;&#1083;.%20&#1073;&#1102;&#1076;&#1078;\&#1040;&#1082;&#1072;&#1076;&#1077;&#1084;&#1080;&#1103;\003\&#1040;&#1082;&#1084;&#1086;&#1083;&#1072;.xls?A5510B6E" TargetMode="External"/><Relationship Id="rId1" Type="http://schemas.openxmlformats.org/officeDocument/2006/relationships/externalLinkPath" Target="file:///\\A5510B6E\&#1040;&#1082;&#1084;&#1086;&#1083;&#1072;.xls" TargetMode="External"/></Relationships>
</file>

<file path=xl/externalLinks/_rels/externalLink46.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user2\LOCALS~1\Temp\Rar$DI00.109\&#1041;&#1102;&#1076;&#1078;&#1077;&#1090;%20&#1050;&#1059;&#1048;&#1057;%20&#1086;&#1082;&#1086;&#1085;&#1095;&#1072;&#1090;&#1077;&#1083;&#1100;&#1085;&#1099;&#1081;%20&#1074;&#1072;&#1088;&#1080;&#1072;&#1085;&#1090;%20(&#1087;&#1086;&#1076;&#1087;&#1080;&#1089;&#1080;%20&#1040;&#1073;&#1080;&#1096;)\024%20&#1087;&#1088;&#1086;&#1075;&#1088;&#1072;&#1084;&#1084;&#1072;%202010\&#1050;&#1086;&#1087;&#1080;&#1103;%20024.000-2010.xls?63004178" TargetMode="External"/><Relationship Id="rId1" Type="http://schemas.openxmlformats.org/officeDocument/2006/relationships/externalLinkPath" Target="file:///\\63004178\&#1050;&#1086;&#1087;&#1080;&#1103;%20024.000-201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user2\&#1056;&#1072;&#1073;&#1086;&#1095;&#1080;&#1081;%20&#1089;&#1090;&#1086;&#1083;\&#1041;&#1102;&#1076;&#1078;&#1077;&#1090;%202010-2012\&#1041;&#1102;&#1076;&#1078;&#1077;&#1090;%202010-2012%20&#1085;&#1086;&#1074;&#1099;&#1077;%20&#1092;&#1086;&#1088;&#1084;&#1099;\&#1057;&#1074;&#1086;&#1076;%20%20003-20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3;&#1083;&#1073;&#1091;&#1093;\&#1088;&#1072;&#1073;&#1086;&#1095;&#1080;&#1081;%20&#1089;&#1090;&#1086;&#1083;\Smeta\&#1057;&#1084;&#1077;&#1090;&#1072;%202010\&#1057;&#1084;&#1077;&#1090;&#1072;%20&#1085;&#1072;%202010%20&#1089;%20&#1084;&#1086;&#1077;&#1075;&#1086;%20&#1082;&#1086;&#1084;&#1087;&#1072;\&#1050;&#1086;&#1089;&#1090;&#1072;&#1085;&#1072;&#1081;%20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50;&#1086;&#1089;&#1090;&#1072;&#1085;&#1072;&#108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2;&#1086;&#1080;%20&#1076;&#1086;&#1082;&#1091;&#1084;&#1077;&#1085;&#1090;&#1099;\My%20Received%20Files\&#1046;&#1072;&#1085;&#1072;&#1088;%20&#1060;&#1069;&#1059;\&#1046;&#1072;&#1085;&#1072;&#1088;&#1072;%20&#1088;&#1072;&#1089;&#1095;&#1077;&#1090;&#1099;%20&#1056;&#1041;&#1050;-2011-2013&#1075;&#1075;\&#1057;&#1074;&#1086;&#1076;%20%20003-2010.xls?A88A8AF1" TargetMode="External"/><Relationship Id="rId1" Type="http://schemas.openxmlformats.org/officeDocument/2006/relationships/externalLinkPath" Target="file:///\\A88A8AF1\&#1057;&#1074;&#1086;&#1076;%20%20003-201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92;&#1083;&#1077;&#1096;&#1082;&#1072;%20&#1073;&#1072;&#1093;&#1099;&#1090;\&#1087;&#1088;&#1086;&#1077;&#1082;&#1090;%20&#1041;&#1047;%202009&#1085;&#1086;&#1074;&#1072;&#1103;%20&#1074;&#1077;&#1088;&#1089;&#1080;&#1103;\003%20&#1088;&#1091;&#1089;.%20&#1103;&#107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87;&#1088;&#1086;&#1077;&#1082;&#1090;%20&#1041;&#1047;%202009&#1085;&#1086;&#1074;&#1072;&#1103;%20&#1074;&#1077;&#1088;&#1089;&#1080;&#1103;\003%20&#1088;&#1091;&#1089;.%20&#1103;&#107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87;&#1088;&#1086;&#1077;&#1082;&#1090;%20&#1041;&#1047;%202009&#1085;&#1086;&#1074;&#1072;&#1103;%20&#1074;&#1077;&#1088;&#1089;&#1080;&#1103;\003%20&#1088;&#1091;&#1089;.%20&#1103;&#107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87;&#1088;&#1086;&#1077;&#1082;&#1090;%20&#1041;&#1047;%202009&#1085;&#1086;&#1074;&#1072;&#1103;%20&#1074;&#1077;&#1088;&#1089;&#1080;&#1103;\003%20&#1088;&#1091;&#1089;.%20&#1103;&#1079;.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92;&#1083;&#1077;&#1096;&#1082;&#1072;%20&#1073;&#1072;&#1093;&#1099;&#1090;\&#1087;&#1088;&#1086;&#1077;&#1082;&#1090;%20&#1041;&#1047;%202009&#1085;&#1086;&#1074;&#1072;&#1103;%20&#1074;&#1077;&#1088;&#1089;&#1080;&#1103;\003%20&#1088;&#1091;&#1089;.%20&#1103;&#1079;.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www\LOCALS~1\Temp\Rar$DI11.359\&#1087;&#1088;&#1086;&#1077;&#1082;&#1090;%20&#1041;&#1047;%202009&#1085;&#1086;&#1074;&#1072;&#1103;%20&#1074;&#1077;&#1088;&#1089;&#1080;&#1103;\003%20&#1088;&#1091;&#1089;.%20&#1103;&#107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87;&#1088;&#1086;&#1077;&#1082;&#1090;%20&#1041;&#1047;%202009&#1085;&#1086;&#1074;&#1072;&#1103;%20&#1074;&#1077;&#1088;&#1089;&#1080;&#1103;\003%20&#1088;&#1091;&#1089;.%20&#1103;&#107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0;&#1085;&#1072;&#1088;&#1072;\&#1088;&#1072;&#1073;&#1086;&#1095;&#1080;&#1081;%20&#1089;&#1090;&#1086;&#1083;\&#1092;&#1083;&#1077;&#1096;&#1082;&#1072;%20&#1073;&#1072;&#1093;&#1099;&#1090;\&#1087;&#1088;&#1086;&#1077;&#1082;&#1090;%20&#1041;&#1047;%202009&#1085;&#1086;&#1074;&#1072;&#1103;%20&#1074;&#1077;&#1088;&#1089;&#1080;&#1103;\003%20&#1088;&#1091;&#1089;.%20&#1103;&#1079;.xls" TargetMode="External"/></Relationships>
</file>

<file path=xl/externalLinks/_rels/externalLink59.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1;&#1070;&#1044;&#1046;&#1045;&#1058;%20&#1057;%20%20&#1054;&#1041;&#1051;\&#1087;&#1088;&#1086;&#1077;&#1082;&#1090;%20&#1041;&#1047;%202009&#1085;&#1086;&#1074;&#1072;&#1103;%20&#1074;&#1077;&#1088;&#1089;&#1080;&#1103;\003%20&#1088;&#1091;&#1089;.%20&#1103;&#1079;.xls?2B456FAD" TargetMode="External"/><Relationship Id="rId1" Type="http://schemas.openxmlformats.org/officeDocument/2006/relationships/externalLinkPath" Target="file:///\\2B456FAD\003%20&#1088;&#1091;&#1089;.%20&#1103;&#10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40;&#1082;&#1084;&#1086;&#1083;&#1072;%20021%202012%20&#1082;&#1072;&#1087;%20&#1088;&#1077;&#1084;&#1086;&#1085;&#109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6;&#1072;&#1073;&#1086;&#1095;&#1080;&#1081;%20&#1089;&#1090;&#1086;&#1083;\&#1057;&#1074;&#1086;&#1076;02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Finace\&#1056;&#1072;&#1073;&#1086;&#1095;&#1080;&#1081;%20&#1089;&#1090;&#1086;&#1083;\&#1057;&#1074;&#1086;&#1076;02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7B5C~1\LOCALS~1\Temp\Rar$DI00.625\&#1040;&#1082;&#1084;&#1086;&#1083;&#1072;%20003-135&#1089;&#1087;&#1077;&#1094;.%202012.xls" TargetMode="External"/></Relationships>
</file>

<file path=xl/externalLinks/_rels/externalLink63.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www\LOCALS~1\Temp\Rar$DI11.359\&#1041;&#1102;&#1076;&#1078;&#1077;&#1090;%20&#1050;&#1059;&#1048;&#1057;%202012\&#1073;&#1102;&#1076;&#1078;&#1077;&#1090;%20&#1079;&#1072;&#1103;&#1074;&#1082;&#1072;%20%202012-2014\&#1041;&#1102;&#1076;&#1078;&#1077;&#1090;%20&#1050;&#1059;&#1048;&#1057;%202011-2013%20&#1075;\&#1086;&#1073;&#1083;.%20&#1073;&#1102;&#1076;&#1078;\&#1042;&#1050;&#1054;\003-2011.xls?5A25798F" TargetMode="External"/><Relationship Id="rId1" Type="http://schemas.openxmlformats.org/officeDocument/2006/relationships/externalLinkPath" Target="file:///\\5A25798F\003-2011.xls" TargetMode="External"/></Relationships>
</file>

<file path=xl/externalLinks/_rels/externalLink64.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41;&#1102;&#1076;&#1078;&#1077;&#1090;%20&#1050;&#1059;&#1048;&#1057;%202012\&#1073;&#1102;&#1076;&#1078;&#1077;&#1090;%20&#1079;&#1072;&#1103;&#1074;&#1082;&#1072;%20%202012-2014\&#1041;&#1102;&#1076;&#1078;&#1077;&#1090;%20&#1050;&#1059;&#1048;&#1057;%202011-2013%20&#1075;\&#1086;&#1073;&#1083;.%20&#1073;&#1102;&#1076;&#1078;\&#1042;&#1050;&#1054;\003-2011.xls?A7FC05EB" TargetMode="External"/><Relationship Id="rId1" Type="http://schemas.openxmlformats.org/officeDocument/2006/relationships/externalLinkPath" Target="file:///\\A7FC05EB\003-201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1;&#1102;&#1076;&#1078;&#1077;&#1090;%20&#1050;&#1059;&#1048;&#1057;%202012\&#1073;&#1102;&#1076;&#1078;&#1077;&#1090;%20&#1079;&#1072;&#1103;&#1074;&#1082;&#1072;%20%202012-2014\&#1041;&#1102;&#1076;&#1078;&#1077;&#1090;%20&#1050;&#1059;&#1048;&#1057;%202011-2013%20&#1075;\&#1086;&#1073;&#1083;.%20&#1073;&#1102;&#1076;&#1078;\&#1042;&#1050;&#1054;\003-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1;&#1040;155-1%20201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51;&#1040;155-1%202012.xls" TargetMode="External"/></Relationships>
</file>

<file path=xl/externalLinks/_rels/externalLink68.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41;&#1102;&#1076;&#1078;&#1077;&#1090;%20&#1050;&#1059;&#1048;&#1057;%202012\&#1073;&#1102;&#1076;&#1078;&#1077;&#1090;%20&#1079;&#1072;&#1103;&#1074;&#1082;&#1072;%20%202012-2014\&#1041;&#1102;&#1076;&#1078;&#1077;&#1090;%20&#1050;&#1059;&#1048;&#1057;%202011-2013%20&#1075;\&#1086;&#1073;&#1083;.%20&#1073;&#1102;&#1076;&#1078;\&#1047;&#1050;&#1054;\025.000&#1047;&#1050;&#1054;.xls?95438B78" TargetMode="External"/><Relationship Id="rId1" Type="http://schemas.openxmlformats.org/officeDocument/2006/relationships/externalLinkPath" Target="file:///\\95438B78\025.000&#1047;&#1050;&#105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1;&#1102;&#1076;&#1078;&#1077;&#1090;%20&#1050;&#1059;&#1048;&#1057;%202012\&#1073;&#1102;&#1076;&#1078;&#1077;&#1090;%20&#1079;&#1072;&#1103;&#1074;&#1082;&#1072;%20%202012-2014\&#1041;&#1102;&#1076;&#1078;&#1077;&#1090;%20&#1050;&#1059;&#1048;&#1057;%202011-2013%20&#1075;\&#1086;&#1073;&#1083;.%20&#1073;&#1102;&#1076;&#1078;\&#1047;&#1050;&#1054;\025.000&#1047;&#1050;&#10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0;&#1082;&#1084;&#1086;&#1083;&#1072;%20021%202012%20&#1082;&#1072;&#1087;%20&#1088;&#1077;&#1084;&#1086;&#1085;&#1090;.xls" TargetMode="External"/></Relationships>
</file>

<file path=xl/externalLinks/_rels/externalLink70.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1040;&#1076;&#1084;&#1080;&#1085;&#1080;&#1089;&#1090;&#1088;&#1072;&#1090;&#1086;&#1088;\&#1056;&#1072;&#1073;&#1086;&#1095;&#1080;&#1081;%20&#1089;&#1090;&#1086;&#1083;\&#1052;&#1054;&#1071;\&#1073;&#1102;&#1076;&#1078;&#1077;&#1090;%20&#1079;&#1072;&#1103;&#1074;&#1082;&#1072;%20%202012-2014\&#1041;&#1102;&#1076;&#1078;&#1077;&#1090;%20&#1050;&#1059;&#1048;&#1057;%202011-2013%20&#1075;\&#1086;&#1073;&#1083;.%20&#1073;&#1102;&#1076;&#1078;\&#1047;&#1050;&#1054;\025.000&#1047;&#1050;&#1054;.xls?F4E855C2" TargetMode="External"/><Relationship Id="rId1" Type="http://schemas.openxmlformats.org/officeDocument/2006/relationships/externalLinkPath" Target="file:///\\F4E855C2\025.000&#1047;&#1050;&#1054;.xls" TargetMode="External"/></Relationships>
</file>

<file path=xl/externalLinks/_rels/externalLink71.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41;&#1102;&#1076;&#1078;&#1077;&#1090;%20&#1050;&#1059;&#1048;&#1057;%202012\&#1073;&#1102;&#1076;&#1078;&#1077;&#1090;%20&#1079;&#1072;&#1103;&#1074;&#1082;&#1072;%20%202012-2014\&#1041;&#1102;&#1076;&#1078;&#1077;&#1090;%20&#1050;&#1059;&#1048;&#1057;%202011-2013%20&#1075;\&#1086;&#1073;&#1083;.%20&#1073;&#1102;&#1076;&#1078;\&#1047;&#1050;&#1054;\025.000&#1047;&#1050;&#1054;.xls?2C7C85B8" TargetMode="External"/><Relationship Id="rId1" Type="http://schemas.openxmlformats.org/officeDocument/2006/relationships/externalLinkPath" Target="file:///\\2C7C85B8\025.000&#1047;&#1050;&#1054;.xls" TargetMode="External"/></Relationships>
</file>

<file path=xl/externalLinks/_rels/externalLink72.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2;&#1086;&#1080;%20&#1076;&#1086;&#1082;&#1091;&#1084;&#1077;&#1085;&#1090;&#1099;\My%20Received%20Files\&#1046;&#1072;&#1085;&#1072;&#1088;%20&#1060;&#1069;&#1059;\&#1046;&#1072;&#1085;&#1072;&#1088;&#1072;%20&#1088;&#1072;&#1089;&#1095;&#1077;&#1090;&#1099;%20&#1056;&#1041;&#1050;-2011-2013&#1075;&#1075;\&#1086;&#1073;&#1083;.%20&#1073;&#1102;&#1076;&#1078;\&#1047;&#1050;&#1054;\025.000&#1047;&#1050;&#1054;.xls?3E28AC02" TargetMode="External"/><Relationship Id="rId1" Type="http://schemas.openxmlformats.org/officeDocument/2006/relationships/externalLinkPath" Target="file:///\\3E28AC02\025.000&#1047;&#1050;&#105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www\&#1052;&#1086;&#1080;%20&#1076;&#1086;&#1082;&#1091;&#1084;&#1077;&#1085;&#1090;&#1099;\My%20Received%20Files\&#1040;&#1083;&#1100;&#1092;&#1080;&#1103;%20&#1060;&#1069;&#1059;\332,%20&#1087;&#1086;&#1076;&#1098;&#1077;&#1084;%20%202012%20&#1044;&#1059;&#1048;&#105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www\&#1052;&#1086;&#1080;%20&#1076;&#1086;&#1082;&#1091;&#1084;&#1077;&#1085;&#1090;&#1099;\My%20Received%20Files\&#1040;&#1083;&#1100;&#1092;&#1080;&#1103;%20&#1060;&#1069;&#1059;\332,%20&#1087;&#1086;&#1076;&#1098;&#1077;&#1084;%20%202012%20&#1044;&#1059;&#1048;&#1057;.xls" TargetMode="External"/></Relationships>
</file>

<file path=xl/externalLinks/_rels/externalLink75.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Finace\&#1052;&#1086;&#1080;%20&#1076;&#1086;&#1082;&#1091;&#1084;&#1077;&#1085;&#1090;&#1099;\&#1052;&#1086;&#1080;%20&#1076;&#1086;&#1082;&#1091;&#1084;&#1077;&#1085;&#1090;&#1099;\&#1041;&#1102;&#1076;&#1078;&#1077;&#1090;%202009%20&#1075;\&#1041;&#1102;&#1076;&#1078;&#1077;&#1090;%202009&#1075;%2011%20&#1074;&#1072;&#1088;%20(&#1056;&#1041;&#1050;)\018.000-2009.xls?8621F928" TargetMode="External"/><Relationship Id="rId1" Type="http://schemas.openxmlformats.org/officeDocument/2006/relationships/externalLinkPath" Target="file:///\\8621F928\018.000-2009.xls" TargetMode="External"/></Relationships>
</file>

<file path=xl/externalLinks/_rels/externalLink76.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Finace\&#1052;&#1086;&#1080;%20&#1076;&#1086;&#1082;&#1091;&#1084;&#1077;&#1085;&#1090;&#1099;\&#1052;&#1086;&#1080;%20&#1076;&#1086;&#1082;&#1091;&#1084;&#1077;&#1085;&#1090;&#1099;\&#1041;&#1102;&#1076;&#1078;&#1077;&#1090;%202009%20&#1075;\&#1041;&#1102;&#1076;&#1078;&#1077;&#1090;%202009&#1075;%2011%20&#1074;&#1072;&#1088;%20(&#1056;&#1041;&#1050;)\018.000-2009.xls?974B41CB" TargetMode="External"/><Relationship Id="rId1" Type="http://schemas.openxmlformats.org/officeDocument/2006/relationships/externalLinkPath" Target="file:///\\974B41CB\018.000-20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1042;&#1083;&#1072;&#1076;&#1077;&#1083;&#1077;&#1094;\&#1052;&#1086;&#1080;%20&#1076;&#1086;&#1082;&#1091;&#1084;&#1077;&#1085;&#1090;&#1099;\My%20Received%20Files\&#1040;&#1083;&#1090;&#1099;&#1085;\&#1057;&#1074;&#1086;&#1076;%20%20003-201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igul\&#1088;&#1072;&#1073;&#1086;&#1095;&#1080;&#1081;%20&#1089;&#1090;&#1086;&#1083;\&#1057;&#1084;&#1077;&#1090;&#1072;%202008%20&#1075;&#1086;&#1076;&#1072;\&#1087;&#1088;&#1086;&#1075;&#1088;&#1072;&#1084;&#1084;&#1072;%20003\&#1045;&#1057;-164-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user\Desktop\&#1040;&#1082;&#1084;&#1086;&#1083;&#1072;%20018%202013%20%20&#1089;&#1084;&#1077;&#1090;&#1072;%20%20&#1091;&#1095;&#1088;2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user2\Downloads\&#1050;&#1059;&#1048;&#1057;%20&#1041;&#1102;&#1076;&#1078;&#1077;&#1090;&#1085;&#1072;&#1103;%20&#1079;&#1072;&#1103;&#1074;&#1082;&#1072;%20&#1085;&#1072;%202013-2015%20&#1075;&#1086;&#1076;&#1099;%2012.04.12\&#1073;&#1102;&#1076;&#1078;&#1077;&#1090;%202012%20&#1083;&#1080;&#1084;&#1080;&#1090;&#1099;\&#1073;&#1102;&#1076;&#1078;&#1077;&#1090;%202012%20&#1083;&#1080;&#1084;&#1080;&#1090;&#1099;\&#1055;&#1088;&#1086;&#1077;&#1082;&#1090;%20-2010-%20&#1047;&#1050;%20169-1.xls?E94FB785" TargetMode="External"/><Relationship Id="rId1" Type="http://schemas.openxmlformats.org/officeDocument/2006/relationships/externalLinkPath" Target="file:///\\E94FB785\&#1055;&#1088;&#1086;&#1077;&#1082;&#1090;%20-2010-%20&#1047;&#1050;%20169-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20-%20040%20&#1041;&#1070;&#1044;&#1046;&#1045;&#1058;\&#1057;&#1052;&#1045;&#1058;&#1040;%202009&#1075;&#1086;&#1076;%20&#1059;&#1050;&#1059;&#1048;&#105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www\LOCALS~1\Temp\Rar$DI11.359\&#1057;&#1052;&#1045;&#1058;&#1040;%202009&#1075;&#1086;&#1076;%20&#1059;&#1050;&#1059;&#1048;&#1057;.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39,149,411%20&#1084;&#1074;&#1076;\&#1057;&#1052;&#1045;&#1058;&#1040;%202009&#1075;&#1086;&#1076;%20&#1059;&#1050;&#1059;&#1048;&#105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1057;&#1052;&#1045;&#1058;&#1040;%202009&#1075;&#1086;&#1076;%20&#1059;&#1050;&#1059;&#1048;&#1057;.xls" TargetMode="External"/></Relationships>
</file>

<file path=xl/externalLinks/_rels/externalLink84.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0;&#1082;&#1084;&#1086;&#1083;&#1072;\&#1040;&#1082;&#1084;&#1086;&#1083;&#1072;%20&#1087;&#1088;&#1086;&#1077;&#1082;&#1090;%202013-2015-&#1060;\Users\user2\Desktop\&#1057;&#1052;&#1045;&#1058;&#1040;%202009&#1075;&#1086;&#1076;%20&#1059;&#1050;&#1059;&#1048;&#1057;.xls?E3A7FB81" TargetMode="External"/><Relationship Id="rId1" Type="http://schemas.openxmlformats.org/officeDocument/2006/relationships/externalLinkPath" Target="file:///\\E3A7FB81\&#1057;&#1052;&#1045;&#1058;&#1040;%202009&#1075;&#1086;&#1076;%20&#1059;&#1050;&#1059;&#1048;&#105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40;&#1085;&#1072;&#1088;&#1072;\&#1088;&#1072;&#1073;&#1086;&#1095;&#1080;&#1081;%20&#1089;&#1090;&#1086;&#1083;\&#1057;&#1052;&#1045;&#1058;&#1040;%202009&#1075;&#1086;&#1076;%20&#1059;&#1050;&#1059;&#1048;&#105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01.235\2013-2015\&#1041;&#1070;&#1044;&#1046;&#1045;&#1058;%20&#1057;%20%20&#1054;&#1041;&#1051;\&#1057;&#1052;&#1045;&#1058;&#1040;%202009&#1075;&#1086;&#1076;%20&#1059;&#1050;&#1059;&#1048;&#1057;.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7;&#1052;&#1045;&#1058;&#1040;%202009&#1075;&#1086;&#1076;%20&#1059;&#1050;&#1059;&#1048;&#1057;.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89;&#1084;&#1077;&#1090;&#1072;%2011%20&#1075;&#1086;&#1076;\&#1077;&#1094;24%20-2011&#107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nts%20and%20Settings\&#1040;&#1076;&#1084;&#1080;&#1085;&#1080;&#1089;&#1090;&#1088;&#1072;&#1090;&#1086;&#1088;\&#1056;&#1072;&#1073;&#1086;&#1095;&#1080;&#1081;%20&#1089;&#1090;&#1086;&#1083;\&#1052;&#1054;&#1071;\&#1057;&#1048;&#1047;&#1054;\168-1%20003%202011.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E:\Documents%20and%20Settings\&#1060;&#1080;&#1085;&#1072;&#1085;&#1089;&#1099;\&#1056;&#1072;&#1073;&#1086;&#1095;&#1080;&#1081;%20&#1089;&#1090;&#1086;&#1083;\&#1057;&#1042;&#1054;&#1044;%20&#1041;&#1047;%202015-2017&#1075;&#1075;\&#1056;&#1055;&#1051;%20&#1073;&#1102;&#1076;&#1078;&#1077;&#1090;&#1072;%202014-2016\&#1056;&#1055;&#1051;%20&#1073;&#1102;&#1076;&#1078;&#1077;&#1090;&#1072;%202014-2016\&#1059;&#1095;&#1088;&#1077;&#1078;&#1076;&#1077;&#1085;&#1080;&#1103;\DOCUME~1\Admin\LOCALS~1\Temp\Rar$DI05.953\&#1073;&#1102;&#1076;&#1078;&#1077;&#1090;%202012%20&#1083;&#1080;&#1084;&#1080;&#1090;&#1099;\&#1073;&#1102;&#1076;&#1078;&#1077;&#1090;%202012%20&#1083;&#1080;&#1084;&#1080;&#1090;&#1099;\&#1055;&#1088;&#1086;&#1077;&#1082;&#1090;%20-2010-%20&#1047;&#1050;%20169-1.xls?12065EBB" TargetMode="External"/><Relationship Id="rId1" Type="http://schemas.openxmlformats.org/officeDocument/2006/relationships/externalLinkPath" Target="file:///\\12065EBB\&#1055;&#1088;&#1086;&#1077;&#1082;&#1090;%20-2010-%20&#1047;&#1050;%20169-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1040;&#1076;&#1084;&#1080;&#1085;&#1080;&#1089;&#1090;&#1088;&#1072;&#1090;&#1086;&#1088;\&#1056;&#1072;&#1073;&#1086;&#1095;&#1080;&#1081;%20&#1089;&#1090;&#1086;&#1083;\&#1052;&#1054;&#1071;\&#1057;&#1048;&#1047;&#1054;\168-1%20003%20201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nts%20and%20Settings\JUMA.UIS\&#1056;&#1072;&#1073;&#1086;&#1095;&#1080;&#1081;%20&#1089;&#1090;&#1086;&#1083;\&#1057;&#1084;&#1077;&#1090;&#1072;%202010%20&#1075;\001.101"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DOCUME~1\Admin\LOCALS~1\Temp\Rar$DI70.265\&#1040;&#1082;&#1084;&#1086;&#1083;&#1072;%20025%20201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Documents%20and%20Settings\&#1060;&#1080;&#1085;&#1072;&#1085;&#1089;&#1099;\&#1056;&#1072;&#1073;&#1086;&#1095;&#1080;&#1081;%20&#1089;&#1090;&#1086;&#1083;\&#1057;&#1042;&#1054;&#1044;%20&#1041;&#1047;%202015-2017&#1075;&#1075;\&#1056;&#1055;&#1051;%20&#1073;&#1102;&#1076;&#1078;&#1077;&#1090;&#1072;%202014-2016\&#1056;&#1055;&#1051;%20&#1073;&#1102;&#1076;&#1078;&#1077;&#1090;&#1072;%202014-2016\040%20&#1087;&#1088;&#1086;&#1075;&#1088;&#1072;&#1084;&#1084;&#1072;%20&#1085;&#1086;&#1074;&#1099;&#1077;%20&#1092;&#1086;&#1088;&#1084;&#1099;%20&#1048;&#1088;&#1072;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Documents%20and%20Settings\&#1042;&#1083;&#1072;&#1076;&#1077;&#1083;&#1077;&#1094;\&#1052;&#1086;&#1080;%20&#1076;&#1086;&#1082;&#1091;&#1084;&#1077;&#1085;&#1090;&#1099;\2010\&#1087;&#1077;&#1088;&#1077;&#1076;&#1074;&#1080;&#1078;&#1082;&#1072;%202010\&#1073;&#1102;&#1076;&#1078;%20&#1079;&#1072;&#1103;&#1082;&#1072;%20&#1072;&#1087;&#1088;&#1077;&#1083;&#1100;\&#1075;&#1086;&#1076;&#1086;&#1074;&#1086;&#1081;%20&#1087;&#1083;&#1072;&#1085;%20&#1075;&#1086;&#1089;.%20&#1079;&#1072;&#1082;&#1091;&#1087;&#1086;&#108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Documents%20and%20Settings\jmedved.DANA\Local%20Settings\Temporary%20Internet%20Files\OLKA1\&#1048;&#1085;&#1092;&#1086;%20&#1083;&#1080;&#1089;&#1090;%202005.04.2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1040;&#1085;&#1072;&#1088;&#1072;\&#1088;&#1072;&#1073;&#1086;&#1095;&#1080;&#1081;%20&#1089;&#1090;&#1086;&#1083;\Documents%20and%20Settings\user\&#1056;&#1072;&#1073;&#1086;&#1095;&#1080;&#1081;%20&#1089;&#1090;&#1086;&#1083;\&#1057;&#1084;&#1077;&#1090;&#1072;%20&#1085;&#1072;%202013-2015&#1075;.&#1075;-&#1084;&#1086;&#1103;\15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1089;&#1084;&#1077;&#1090;&#1072;%20&#1070;&#1050;&#1054;%202012-2014\&#1089;&#1084;&#1077;&#1090;&#1072;%20&#1087;&#1086;%20025%202010-2012.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1092;&#1086;&#1090;&#1086;\&#1088;&#1072;&#1073;%20&#1089;&#1090;&#1086;&#1083;\&#1084;&#1086;&#1080;_&#1076;&#1086;&#1082;&#1091;&#1084;&#1077;&#1085;&#1090;&#1099;\&#1057;%20&#1088;&#1072;&#1073;&#1086;&#1095;&#1077;&#1075;&#1086;%20&#1089;&#1090;&#1086;&#1083;&#1072;\2013%20&#1075;&#1086;&#1076;\&#1041;&#1102;&#1076;&#1078;&#1077;&#1090;&#1085;&#1072;&#1103;%20&#1079;&#1072;&#1103;&#1074;&#1082;&#1072;%202013\005,008,003,032%20&#1087;&#1086;%20&#1075;&#1086;&#1076;&#1072;&#1084;\&#1041;&#1102;&#1076;&#1078;&#1077;&#1090;&#1085;&#1072;&#1103;%20&#1079;&#1072;&#1103;&#1074;&#1082;&#1072;%202013\&#1064;&#1072;&#1073;&#1083;&#1086;&#1085;%20&#1087;&#1083;&#1072;&#1085;&#1072;%20&#1043;&#1047;_2010_ru_v6_new_KAT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1092;&#1083;&#1077;&#1096;&#1082;&#1072;%20&#1073;&#1072;&#1093;&#1099;&#1090;\&#1087;&#1088;&#1086;&#1077;&#1082;&#1090;%20&#1041;&#1047;%202009&#1085;&#1086;&#1074;&#1072;&#1103;%20&#1074;&#1077;&#1088;&#1089;&#1080;&#1103;\003%20&#1088;&#1091;&#1089;.%20&#1103;&#10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_2_"/>
      <sheetName val="1ГУ"/>
      <sheetName val="111"/>
      <sheetName val="111спец_"/>
      <sheetName val="111раб_"/>
      <sheetName val="113"/>
      <sheetName val="114"/>
      <sheetName val="121"/>
      <sheetName val="122"/>
      <sheetName val="125 нов"/>
      <sheetName val="125"/>
      <sheetName val="131"/>
      <sheetName val="131 нормы"/>
      <sheetName val="132"/>
      <sheetName val="132_норма амб"/>
      <sheetName val="132_норма стац"/>
      <sheetName val="132_баклаб"/>
      <sheetName val="132_противотуб"/>
      <sheetName val="132_патоген_"/>
      <sheetName val="134"/>
      <sheetName val="134_норма"/>
      <sheetName val="расф 135"/>
      <sheetName val="135"/>
      <sheetName val="139"/>
      <sheetName val="расшиф 139"/>
      <sheetName val="139_расч"/>
      <sheetName val="вещ"/>
      <sheetName val="Дети"/>
      <sheetName val="ГСМ"/>
      <sheetName val="141"/>
      <sheetName val="142"/>
      <sheetName val="143"/>
      <sheetName val="144 _лимит_"/>
      <sheetName val="145"/>
      <sheetName val="145_1"/>
      <sheetName val="146"/>
      <sheetName val="146Расш"/>
      <sheetName val="расшив 146"/>
      <sheetName val="146 зарпл_"/>
      <sheetName val="147"/>
      <sheetName val="149"/>
      <sheetName val="расшиф"/>
      <sheetName val="149спец"/>
      <sheetName val="149 раб"/>
      <sheetName val="151"/>
      <sheetName val="152"/>
      <sheetName val="159 расш_"/>
      <sheetName val="159"/>
      <sheetName val="332"/>
      <sheetName val="411сверхл_"/>
      <sheetName val="411_нормы"/>
      <sheetName val="411_кбо"/>
      <sheetName val="411_комп"/>
      <sheetName val="412сверхл_"/>
      <sheetName val="431сверхл_"/>
      <sheetName val="452сверхл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новый"/>
      <sheetName val="111спец."/>
      <sheetName val="111раб."/>
      <sheetName val="113"/>
      <sheetName val="113-расш"/>
      <sheetName val="114"/>
      <sheetName val="121"/>
      <sheetName val="122"/>
      <sheetName val="125"/>
      <sheetName val="131"/>
      <sheetName val="н-1"/>
      <sheetName val="131 нормы"/>
      <sheetName val="132"/>
      <sheetName val="132-амб"/>
      <sheetName val="132-болезн"/>
      <sheetName val="132-норма стац"/>
      <sheetName val="132-баклаб"/>
      <sheetName val="132-противотуб"/>
      <sheetName val="132 расш год потр"/>
      <sheetName val="134"/>
      <sheetName val="134-норма"/>
      <sheetName val="135"/>
      <sheetName val="135 расш"/>
      <sheetName val="139"/>
      <sheetName val="139-1 БУМАГА"/>
      <sheetName val="139-2 КАНЦ"/>
      <sheetName val="139-хоз тов"/>
      <sheetName val="139-бланки"/>
      <sheetName val="139-подписка"/>
      <sheetName val="139-мою,ср"/>
      <sheetName val="139-туал,прин"/>
      <sheetName val="139-Строи,мат"/>
      <sheetName val="139-диз.ср"/>
      <sheetName val="139-веш.имущ"/>
      <sheetName val="139-веш.женщ"/>
      <sheetName val="139-ГСМ"/>
      <sheetName val="139-постель"/>
      <sheetName val="139-спорт тов"/>
      <sheetName val="139-автозапчасти"/>
      <sheetName val="139-пож.инв"/>
      <sheetName val="139-литер"/>
      <sheetName val="139-прочие товары"/>
      <sheetName val="141-свод"/>
      <sheetName val="141-вода"/>
      <sheetName val="142"/>
      <sheetName val="Расш"/>
      <sheetName val="141электроэнергия"/>
      <sheetName val="141-отопления"/>
      <sheetName val="141-1"/>
      <sheetName val="141-полив"/>
      <sheetName val="143"/>
      <sheetName val="149"/>
      <sheetName val="149-свод"/>
      <sheetName val="расш-149"/>
      <sheetName val="149 зарпл."/>
      <sheetName val="149спец"/>
      <sheetName val="149 раб"/>
      <sheetName val="151"/>
      <sheetName val="151-расш"/>
      <sheetName val="152"/>
      <sheetName val="159"/>
      <sheetName val="159-расш"/>
      <sheetName val="332"/>
      <sheetName val="411-нормы"/>
      <sheetName val="411-кбо"/>
      <sheetName val="411-комп"/>
      <sheetName val="412сверхл."/>
      <sheetName val="431сверхл."/>
      <sheetName val="452сверхл."/>
    </sheetNames>
    <sheetDataSet>
      <sheetData sheetId="0">
        <row r="12">
          <cell r="B12" t="str">
            <v>Сугиров С.А.</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25-2013"/>
      <sheetName val="125-2014"/>
      <sheetName val="125-2015"/>
      <sheetName val="131 (2013)"/>
      <sheetName val="131 нормы (2013-1)"/>
      <sheetName val="нормы (2013-2)"/>
      <sheetName val="норма № 7 (2013)"/>
      <sheetName val="расч. к нормам 131 (2013)"/>
      <sheetName val="131 (2014)"/>
      <sheetName val="норма № 7 (2014)"/>
      <sheetName val="131 нормы (2014-1)"/>
      <sheetName val="нормы (2014-2)"/>
      <sheetName val="расч. к нормам 131 (2014)"/>
      <sheetName val="131 (2015)"/>
      <sheetName val="131 нормы (2015-1)"/>
      <sheetName val="нормы (2015-2)"/>
      <sheetName val="норма № 7 (2015)"/>
      <sheetName val="расч. к нормам 131 (2015)"/>
      <sheetName val="132 (2013 амб)"/>
      <sheetName val="132-норма амб"/>
      <sheetName val="132 (2014 амб) "/>
      <sheetName val="132 (2015 амб)"/>
      <sheetName val="132 (2013 стац)"/>
      <sheetName val="132 (2014 стац) "/>
      <sheetName val="132 (2015 стац)  "/>
      <sheetName val="132-норма стац"/>
      <sheetName val="132 (2013 мед)"/>
      <sheetName val="132 (2014 мед) "/>
      <sheetName val="132 (2015 мед) "/>
      <sheetName val="баклаб 2013"/>
      <sheetName val="баклаб 2014"/>
      <sheetName val="баклаб 2015"/>
      <sheetName val="всего ППР (2013)"/>
      <sheetName val="ППР (3)"/>
      <sheetName val="ППР (2)"/>
      <sheetName val="ППР 1 кат"/>
      <sheetName val="всего ППР (2014)"/>
      <sheetName val="ППР (2014-3)"/>
      <sheetName val="ППР (2014-2)"/>
      <sheetName val="ППР 1 кат(2014)"/>
      <sheetName val="всего ППР (2015)"/>
      <sheetName val="ППР (2015-3)"/>
      <sheetName val="ППР (2015-2)"/>
      <sheetName val="ППР 1 кат (2015)"/>
      <sheetName val="ПВР (2013)"/>
      <sheetName val="ПВР (2014)"/>
      <sheetName val="ПВР (2015)"/>
      <sheetName val="маски"/>
      <sheetName val="134-2013"/>
      <sheetName val="Лист3"/>
      <sheetName val="Лист2"/>
      <sheetName val="Лист1"/>
      <sheetName val="134-2014"/>
      <sheetName val="134-2015"/>
      <sheetName val="135-2013 "/>
      <sheetName val="расш135-2013 (2)"/>
      <sheetName val="135информация (2)"/>
      <sheetName val="135-2014"/>
      <sheetName val="135- рас 2014"/>
      <sheetName val="135-2015"/>
      <sheetName val="135-2015 (2)"/>
      <sheetName val="расш 135-2015"/>
      <sheetName val="135информация"/>
      <sheetName val="141-свод (2013)"/>
      <sheetName val="141-свод (2014)"/>
      <sheetName val="141-свод (2015)"/>
      <sheetName val="141-вода (2013)"/>
      <sheetName val="141-вода (2014)"/>
      <sheetName val="141-вода (2015)"/>
      <sheetName val="прил 141-вода (2013)"/>
      <sheetName val="141- свет (2013)"/>
      <sheetName val="141- свет (2014)"/>
      <sheetName val="141- свет (2015)"/>
      <sheetName val="прил 141-свет"/>
      <sheetName val="141-тепло (2013)"/>
      <sheetName val="141-тепло (2014)"/>
      <sheetName val="141-тепло (2015)"/>
      <sheetName val="прил141-тепло"/>
      <sheetName val="141- уголь (2013)"/>
      <sheetName val="141- уголь (2014)"/>
      <sheetName val="141- уголь (2015)"/>
      <sheetName val="142-2013 год"/>
      <sheetName val="прилЕЦ26"/>
      <sheetName val="Лист4"/>
      <sheetName val="прил к 142-2013год "/>
      <sheetName val="142-2014 год "/>
      <sheetName val="прил к 142-2014год"/>
      <sheetName val="142-2015 год"/>
      <sheetName val="прил к 142-2015год "/>
      <sheetName val="149-2013 "/>
      <sheetName val="149-1-2013 "/>
      <sheetName val="149 прочие 2013 оборудование"/>
      <sheetName val="149 прочие усл- 2013"/>
      <sheetName val="149 расш (2013)"/>
      <sheetName val="калораж-2013"/>
      <sheetName val="анализы-2013"/>
      <sheetName val="анализы -2013 (2)"/>
      <sheetName val="расшиф 149 обслуж. здания 2013"/>
      <sheetName val="информац по тек рем (2013) "/>
      <sheetName val="расшифровка 149 -2013"/>
      <sheetName val="мед 2013"/>
      <sheetName val="психологи(2013)"/>
      <sheetName val="мед-2013-2"/>
      <sheetName val="149-2014"/>
      <sheetName val="149-1-2014 "/>
      <sheetName val="информац по тек рем 2014 "/>
      <sheetName val="149 прочие 2014 оборудовани "/>
      <sheetName val="149 прочие услуги- 2014"/>
      <sheetName val="расш 149-2014"/>
      <sheetName val="149 расш (2014)"/>
      <sheetName val="калораж-2014"/>
      <sheetName val="анализы-2014"/>
      <sheetName val="анализы -2014 (2)"/>
      <sheetName val="психологи(2014)"/>
      <sheetName val="мед-2014"/>
      <sheetName val="мед-2014-2"/>
      <sheetName val="расшиф 149 обслуж. здания 2014"/>
      <sheetName val="149-2015 "/>
      <sheetName val="149-1-2015"/>
      <sheetName val="149 прочие 2015 оборудовани"/>
      <sheetName val="149 прочие услуги- 2015"/>
      <sheetName val="расш149-2015"/>
      <sheetName val="149 расш (2015)"/>
      <sheetName val="калораж-2015"/>
      <sheetName val="анализы-2015"/>
      <sheetName val="анализы -2015 (2)"/>
      <sheetName val="мед-2015"/>
      <sheetName val="мед-2015-2"/>
      <sheetName val="информац по тек рем 2015 "/>
      <sheetName val="расшиф 149 обслуж. здания 2015"/>
      <sheetName val="151-2013"/>
      <sheetName val="план 2013"/>
      <sheetName val="151- 2014"/>
      <sheetName val="план 2014"/>
      <sheetName val="151- 2015 "/>
      <sheetName val="план 2015"/>
      <sheetName val=" 159 (2013)"/>
      <sheetName val="расш 159-2013"/>
      <sheetName val="159 (2014)"/>
      <sheetName val="расш 159 (2014)"/>
      <sheetName val="159 (2015)"/>
      <sheetName val="расш159 (2015)"/>
    </sheetNames>
    <sheetDataSet>
      <sheetData sheetId="0">
        <row r="16">
          <cell r="B16" t="str">
            <v xml:space="preserve">ДУИС по Акмолинской области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11"/>
      <sheetName val="111спец."/>
      <sheetName val="111раб"/>
      <sheetName val="113"/>
      <sheetName val="114"/>
      <sheetName val="121"/>
      <sheetName val="122"/>
      <sheetName val="149спец "/>
      <sheetName val="149 раб "/>
      <sheetName val="332"/>
    </sheetNames>
    <sheetDataSet>
      <sheetData sheetId="0" refreshError="1"/>
      <sheetData sheetId="1">
        <row r="6">
          <cell r="B6" t="str">
            <v>Общественный порядок и безопасность</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н-1"/>
      <sheetName val="131 нормы"/>
      <sheetName val="132"/>
      <sheetName val="132-норма амб"/>
      <sheetName val="132-норма стац"/>
      <sheetName val="132-баклаб"/>
      <sheetName val="132-противотуб"/>
      <sheetName val="132 расш год потр"/>
      <sheetName val="134"/>
      <sheetName val="134-норма"/>
      <sheetName val="135"/>
      <sheetName val="139"/>
      <sheetName val="135 расш"/>
      <sheetName val="139-расч"/>
      <sheetName val="вещ"/>
      <sheetName val="Дети"/>
      <sheetName val="пост"/>
      <sheetName val="мыломоющ"/>
      <sheetName val="ГСМ"/>
      <sheetName val="сверхлимит -расш"/>
      <sheetName val="лимит-расш-строй,запчаст."/>
      <sheetName val="Проч меб"/>
      <sheetName val="141-свод"/>
      <sheetName val="141-вода"/>
      <sheetName val="142"/>
      <sheetName val="Расш"/>
      <sheetName val="143"/>
      <sheetName val="141электроэнергия"/>
      <sheetName val="141-отопления"/>
      <sheetName val="141-1"/>
      <sheetName val="149-свод"/>
      <sheetName val="расш-149"/>
      <sheetName val="149Расш"/>
      <sheetName val="149 зарпл."/>
      <sheetName val="149"/>
      <sheetName val="149спец"/>
      <sheetName val="149 раб"/>
      <sheetName val="151"/>
      <sheetName val="152"/>
      <sheetName val="159"/>
      <sheetName val="332"/>
      <sheetName val="411сверхл."/>
      <sheetName val="411-нормы"/>
      <sheetName val="411-кбо"/>
      <sheetName val="411-комп"/>
      <sheetName val="412сверхл."/>
      <sheetName val="431сверхл."/>
      <sheetName val="452сверхл."/>
    </sheetNames>
    <sheetDataSet>
      <sheetData sheetId="0" refreshError="1">
        <row r="8">
          <cell r="B8" t="str">
            <v>Содержание осужденных и следственно-арестованных лиц</v>
          </cell>
        </row>
        <row r="14">
          <cell r="B14" t="str">
            <v>Л. Кудайбергенова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Дети"/>
      <sheetName val="ГСМ"/>
      <sheetName val="141"/>
      <sheetName val="142"/>
      <sheetName val="143"/>
      <sheetName val="144 (лимит)"/>
      <sheetName val="145"/>
      <sheetName val="145-1"/>
      <sheetName val="146"/>
      <sheetName val="146Расш"/>
      <sheetName val="146 зарпл."/>
      <sheetName val="147"/>
      <sheetName val="149"/>
      <sheetName val="149спец"/>
      <sheetName val="149 раб"/>
      <sheetName val="151"/>
      <sheetName val="152"/>
      <sheetName val="159"/>
      <sheetName val="332"/>
      <sheetName val="411сверхл."/>
      <sheetName val="411-нормы"/>
      <sheetName val="411-кбо"/>
      <sheetName val="411-комп"/>
      <sheetName val="412сверхл."/>
      <sheetName val="431сверхл."/>
      <sheetName val="452сверхл."/>
    </sheetNames>
    <sheetDataSet>
      <sheetData sheetId="0">
        <row r="7">
          <cell r="B7" t="str">
            <v>Министерство юстиции РК</v>
          </cell>
        </row>
        <row r="12">
          <cell r="B12" t="str">
            <v>Б.Мансурова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свод"/>
      <sheetName val="1ГУ"/>
      <sheetName val="125-2013"/>
      <sheetName val="125-2014"/>
      <sheetName val="125-2015"/>
      <sheetName val="131-2013"/>
      <sheetName val="131-2014"/>
      <sheetName val="131-2015"/>
      <sheetName val="132-2013"/>
      <sheetName val="132-2014"/>
      <sheetName val="132-2015"/>
      <sheetName val="134-2013"/>
      <sheetName val="134-2014"/>
      <sheetName val="134-2015"/>
      <sheetName val="139-03-2013 для обсл. зд."/>
      <sheetName val="139-2013"/>
      <sheetName val="139-канц.-2013 "/>
      <sheetName val="ГСМ 2013"/>
      <sheetName val="ГСМ 2014"/>
      <sheetName val="гсм-2015"/>
      <sheetName val="вещ-2013"/>
      <sheetName val="139 моющ-2013"/>
      <sheetName val="моющ расшиф (2)-2013"/>
      <sheetName val="чист ср-во для помещ-2013"/>
      <sheetName val="туалетные (прочие)-2013"/>
      <sheetName val="139-2013 хозтовары 2 "/>
      <sheetName val="139 дез.ср-2013"/>
      <sheetName val="потреб .дез. средств-2013."/>
      <sheetName val="139 бланоч.прод-2013"/>
      <sheetName val="расш подписки-2013"/>
      <sheetName val="139 подписка (2)-2013"/>
      <sheetName val="139 спорт. товары-2013"/>
      <sheetName val="пожарный инвентарь (2)-2013"/>
      <sheetName val="прочие пож ин2013"/>
      <sheetName val="139 литература-2013"/>
      <sheetName val="следственный постель-2013"/>
      <sheetName val="139 зап.части (2)-2013"/>
      <sheetName val="масло-2013"/>
      <sheetName val="масло-2014"/>
      <sheetName val="масло-2015"/>
      <sheetName val="спец средства"/>
      <sheetName val="139 стр.мат (3)"/>
      <sheetName val="139-02 бумага-2013"/>
      <sheetName val="радиост-2013"/>
      <sheetName val="139 видеосвидания"/>
      <sheetName val="расшифровка компьютерной-2013"/>
      <sheetName val="141-свод-2013"/>
      <sheetName val="свод-2014"/>
      <sheetName val="свод2015"/>
      <sheetName val="141-вода-2013"/>
      <sheetName val="вода-2014"/>
      <sheetName val="вода-2015"/>
      <sheetName val="141- свет-2013"/>
      <sheetName val="свет-2014"/>
      <sheetName val="свет2015"/>
      <sheetName val="расчет"/>
      <sheetName val="141- уголь-2013"/>
      <sheetName val="уголь-2014"/>
      <sheetName val="уголь2015"/>
      <sheetName val="142-2013"/>
      <sheetName val="прил к 142-2013 "/>
      <sheetName val="142-2014"/>
      <sheetName val="прил 142-2014"/>
      <sheetName val="142св-2015"/>
      <sheetName val="142-2015"/>
      <sheetName val="149-1-2013"/>
      <sheetName val="149-2013"/>
      <sheetName val="149-1-2014"/>
      <sheetName val="149-2014"/>
      <sheetName val="149-1-2015"/>
      <sheetName val="149-2015"/>
      <sheetName val="расшиф 149 обслуж. здания-2013"/>
      <sheetName val="рас149-обсл зд-2014"/>
      <sheetName val="149-обсл.зд-2015"/>
      <sheetName val="расчет мусора"/>
      <sheetName val="информац по тек рем "/>
      <sheetName val="сбор 149"/>
      <sheetName val="финуслуги"/>
      <sheetName val="149 прочие-2013 "/>
      <sheetName val="149 прочие-2014"/>
      <sheetName val="149прочие-2015"/>
      <sheetName val="149 проч только на 2013г-ягоз"/>
      <sheetName val="149 прочие тол-2014"/>
      <sheetName val="149прочие тол-2015"/>
      <sheetName val="расшифровка 149-2013"/>
      <sheetName val="расш149-2014"/>
      <sheetName val="рас149-2015"/>
      <sheetName val="техосмотр-2013"/>
      <sheetName val="техосм-2014"/>
      <sheetName val="техосмотр-2015"/>
      <sheetName val="149 расш-2013"/>
      <sheetName val="149 расш-2014"/>
      <sheetName val="149 расш-2015"/>
      <sheetName val="149 специализация график мед се"/>
      <sheetName val="психологи обучение"/>
      <sheetName val="расчет мед сес "/>
      <sheetName val="149 спец граф. врачи"/>
      <sheetName val="расчет специал "/>
      <sheetName val="анализы-2013"/>
      <sheetName val="анализы-2014"/>
      <sheetName val="анализы-2015"/>
      <sheetName val="калораж-2013"/>
      <sheetName val="калораж-2014"/>
      <sheetName val="калораж 2015"/>
      <sheetName val="151-2013"/>
      <sheetName val="план 2013"/>
      <sheetName val="151-2014"/>
      <sheetName val="план 2014"/>
      <sheetName val="151-2015"/>
      <sheetName val="план 2015"/>
      <sheetName val="Лист2"/>
      <sheetName val="159-2013"/>
      <sheetName val="159-2014"/>
      <sheetName val="159-2015"/>
      <sheetName val="расш159-2015"/>
      <sheetName val="расш15-2014"/>
      <sheetName val="расшифр 159-2013"/>
      <sheetName val="Лист1"/>
      <sheetName val="149спец"/>
      <sheetName val="149 раб"/>
    </sheetNames>
    <sheetDataSet>
      <sheetData sheetId="0" refreshError="1">
        <row r="7">
          <cell r="B7" t="str">
            <v>Министерство внутренних Республики Казахстан</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431сверхл."/>
      <sheetName val="прил 431 кап ремонт"/>
      <sheetName val="прил 431 (2)"/>
      <sheetName val="139"/>
      <sheetName val="139-расч-2012г."/>
      <sheetName val="прочее мебель 2012г."/>
      <sheetName val="139-расч-2013г. "/>
      <sheetName val="прочее мебель 2013г"/>
      <sheetName val="139-расч-2014г."/>
      <sheetName val="прочее мебель 2014г. "/>
      <sheetName val="свод 139 меб "/>
      <sheetName val="информ 139 меб по ИУ"/>
      <sheetName val="411-комп-2013"/>
      <sheetName val="411-комп-2014"/>
      <sheetName val="411-комп-2015 "/>
      <sheetName val="сводный расчет по ОС"/>
      <sheetName val="411сверхл.2013"/>
      <sheetName val="411сверхл.2014 "/>
      <sheetName val="411сверхл.2015"/>
      <sheetName val="инфор прочие свод"/>
      <sheetName val="инфор прочие в разрезе учр"/>
      <sheetName val="инфор по маш. "/>
      <sheetName val="инфор по маш.свод,"/>
      <sheetName val="инф кбо в разр учр "/>
      <sheetName val="КБО свод"/>
      <sheetName val="информ по комп.  "/>
      <sheetName val="информ по комп в раз учр  "/>
      <sheetName val="инф мед.  в раз учр"/>
      <sheetName val="инф мед.  свод"/>
      <sheetName val="452сверхл. (2012)"/>
      <sheetName val="452сверхл. (2013)"/>
      <sheetName val="452сверхл.(2014)"/>
      <sheetName val="прил452"/>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новый"/>
      <sheetName val="111спец."/>
      <sheetName val="111раб."/>
      <sheetName val="113"/>
      <sheetName val="113-расш"/>
      <sheetName val="114"/>
      <sheetName val="121"/>
      <sheetName val="122"/>
      <sheetName val="125"/>
      <sheetName val="131"/>
      <sheetName val="н-1"/>
      <sheetName val="131 нормы"/>
      <sheetName val="132"/>
      <sheetName val="132-амб"/>
      <sheetName val="132-болезн"/>
      <sheetName val="132-норма стац"/>
      <sheetName val="132-баклаб"/>
      <sheetName val="132-противотуб"/>
      <sheetName val="132 расш год потр"/>
      <sheetName val="134"/>
      <sheetName val="134-норма"/>
      <sheetName val="135"/>
      <sheetName val="135 расш"/>
      <sheetName val="139"/>
      <sheetName val="139-1 БУМАГА"/>
      <sheetName val="139-2 КАНЦ"/>
      <sheetName val="139-хоз тов"/>
      <sheetName val="139-бланки"/>
      <sheetName val="139-подписка"/>
      <sheetName val="139-мою,ср"/>
      <sheetName val="139-туал,прин"/>
      <sheetName val="139-Строи,мат"/>
      <sheetName val="139-диз.ср"/>
      <sheetName val="139-веш.имущ"/>
      <sheetName val="139-веш.женщ"/>
      <sheetName val="139-ГСМ"/>
      <sheetName val="139-постель"/>
      <sheetName val="139-спорт тов"/>
      <sheetName val="139-автозапчасти"/>
      <sheetName val="139-пож.инв"/>
      <sheetName val="139-литер"/>
      <sheetName val="139-прочие товары"/>
      <sheetName val="141-свод"/>
      <sheetName val="141-вода"/>
      <sheetName val="142"/>
      <sheetName val="Расш"/>
      <sheetName val="141электроэнергия"/>
      <sheetName val="141-отопления"/>
      <sheetName val="141-1"/>
      <sheetName val="141-полив"/>
      <sheetName val="143"/>
      <sheetName val="149"/>
      <sheetName val="149-свод"/>
      <sheetName val="расш-149"/>
      <sheetName val="149 зарпл."/>
      <sheetName val="149спец"/>
      <sheetName val="149 раб"/>
      <sheetName val="151"/>
      <sheetName val="151-расш"/>
      <sheetName val="152"/>
      <sheetName val="159"/>
      <sheetName val="159-расш"/>
      <sheetName val="332"/>
      <sheetName val="411-нормы"/>
      <sheetName val="411-кбо"/>
      <sheetName val="411-комп"/>
      <sheetName val="412сверхл."/>
      <sheetName val="431сверхл."/>
      <sheetName val="452сверхл."/>
    </sheetNames>
    <sheetDataSet>
      <sheetData sheetId="0">
        <row r="12">
          <cell r="B12" t="str">
            <v>Сугиров С.А.</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н-1"/>
      <sheetName val="131 нормы"/>
      <sheetName val="132"/>
      <sheetName val="132-норма амб"/>
      <sheetName val="132-норма стац"/>
      <sheetName val="132-баклаб"/>
      <sheetName val="132-противотуб"/>
      <sheetName val="132 расш год потр"/>
      <sheetName val="134"/>
      <sheetName val="134-норма"/>
      <sheetName val="135"/>
      <sheetName val="139"/>
      <sheetName val="135 расш"/>
      <sheetName val="139-расч"/>
      <sheetName val="вещ"/>
      <sheetName val="Дети"/>
      <sheetName val="пост"/>
      <sheetName val="мыломоющ"/>
      <sheetName val="ГСМ"/>
      <sheetName val="сверхлимит -расш"/>
      <sheetName val="лимит-расш-строй,запчаст."/>
      <sheetName val="Проч меб"/>
      <sheetName val="141-свод"/>
      <sheetName val="141-вода"/>
      <sheetName val="142"/>
      <sheetName val="Расш"/>
      <sheetName val="143"/>
      <sheetName val="141электроэнергия"/>
      <sheetName val="141-отопления"/>
      <sheetName val="141-1"/>
      <sheetName val="149-свод"/>
      <sheetName val="расш-149"/>
      <sheetName val="149Расш"/>
      <sheetName val="149 зарпл."/>
      <sheetName val="149"/>
      <sheetName val="149спец"/>
      <sheetName val="149 раб"/>
      <sheetName val="151"/>
      <sheetName val="152"/>
      <sheetName val="159"/>
      <sheetName val="332"/>
      <sheetName val="411сверхл."/>
      <sheetName val="411-нормы"/>
      <sheetName val="411-кбо"/>
      <sheetName val="411-комп"/>
      <sheetName val="412сверхл."/>
      <sheetName val="431сверхл."/>
      <sheetName val="452сверхл."/>
    </sheetNames>
    <sheetDataSet>
      <sheetData sheetId="0" refreshError="1">
        <row r="8">
          <cell r="B8" t="str">
            <v>Содержание осужденных и следственно-арестованных лиц</v>
          </cell>
        </row>
        <row r="14">
          <cell r="B14" t="str">
            <v>Л. Кудайбергенова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131 нормы (2)"/>
      <sheetName val="131 нормы"/>
      <sheetName val="132"/>
      <sheetName val="132-противотуб"/>
      <sheetName val="132-норма амб"/>
      <sheetName val="132-норма стац"/>
      <sheetName val="134"/>
      <sheetName val="134-норма"/>
      <sheetName val="135 (сверхлим)"/>
      <sheetName val="139"/>
      <sheetName val="139-расч"/>
      <sheetName val="вещ"/>
      <sheetName val="ГСМ"/>
      <sheetName val="постель"/>
      <sheetName val="141"/>
      <sheetName val="142"/>
      <sheetName val="143"/>
      <sheetName val="141свет (лимит)"/>
      <sheetName val="141тепло"/>
      <sheetName val="141уголь"/>
      <sheetName val="146"/>
      <sheetName val="147"/>
      <sheetName val="149"/>
      <sheetName val="149Расш"/>
      <sheetName val="149-расшифровка (2)"/>
      <sheetName val="149 зарпл."/>
      <sheetName val="149спец0"/>
      <sheetName val="149 раб"/>
      <sheetName val="149-расшиф-а"/>
      <sheetName val="151 (расш)"/>
      <sheetName val="151 (14)"/>
      <sheetName val="151 (13)"/>
      <sheetName val="151(12)"/>
      <sheetName val="159"/>
      <sheetName val="расш159"/>
      <sheetName val="332"/>
      <sheetName val="411сверхл."/>
      <sheetName val="мед"/>
      <sheetName val="прочее411"/>
      <sheetName val="411-автотр"/>
      <sheetName val="кондиционер"/>
      <sheetName val="КБО"/>
      <sheetName val="приобр авто"/>
      <sheetName val="компьют (2)"/>
      <sheetName val="431сверхл."/>
      <sheetName val="452сверхл."/>
      <sheetName val="расш111раб"/>
      <sheetName val="раш113"/>
      <sheetName val="125 (2)"/>
      <sheetName val="125 (3)"/>
      <sheetName val="Лист6"/>
      <sheetName val=" нормы"/>
      <sheetName val="132-СПИД"/>
      <sheetName val="132-баклаб"/>
      <sheetName val="132-патоген."/>
      <sheetName val="АВР"/>
      <sheetName val="135"/>
      <sheetName val="135 (2)"/>
      <sheetName val="135 (3)"/>
      <sheetName val="135СИЗО"/>
      <sheetName val="135ИУ"/>
      <sheetName val="139 (2)"/>
      <sheetName val="139прочие"/>
      <sheetName val="139мылом"/>
      <sheetName val="Дети"/>
      <sheetName val="141 в"/>
      <sheetName val="141э"/>
      <sheetName val="расш эл"/>
      <sheetName val="141т"/>
      <sheetName val="расш тепло"/>
      <sheetName val="141 у"/>
      <sheetName val="рас 142"/>
      <sheetName val="расш 143"/>
      <sheetName val="146Расш"/>
      <sheetName val="149 свод"/>
      <sheetName val="бланк лимит"/>
    </sheetNames>
    <sheetDataSet>
      <sheetData sheetId="0">
        <row r="12">
          <cell r="B12" t="str">
            <v>Е. Саспанов</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refreshError="1"/>
      <sheetData sheetId="27"/>
      <sheetData sheetId="28"/>
      <sheetData sheetId="29" refreshError="1"/>
      <sheetData sheetId="30" refreshError="1"/>
      <sheetData sheetId="31" refreshError="1"/>
      <sheetData sheetId="32"/>
      <sheetData sheetId="33"/>
      <sheetData sheetId="34"/>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131 нормы (2)"/>
      <sheetName val="131 нормы"/>
      <sheetName val="132"/>
      <sheetName val="132-противотуб"/>
      <sheetName val="132-норма амб"/>
      <sheetName val="132-норма стац"/>
      <sheetName val="134"/>
      <sheetName val="134-норма"/>
      <sheetName val="135 (сверхлим)"/>
      <sheetName val="139"/>
      <sheetName val="139-расч"/>
      <sheetName val="вещ"/>
      <sheetName val="ГСМ"/>
      <sheetName val="постель"/>
      <sheetName val="141"/>
      <sheetName val="142"/>
      <sheetName val="143"/>
      <sheetName val="141свет (лимит)"/>
      <sheetName val="141тепло"/>
      <sheetName val="141уголь"/>
      <sheetName val="146"/>
      <sheetName val="147"/>
      <sheetName val="149"/>
      <sheetName val="149Расш"/>
      <sheetName val="149-расшифровка (2)"/>
      <sheetName val="149 зарпл."/>
      <sheetName val="149спец0"/>
      <sheetName val="149 раб"/>
      <sheetName val="149-расшиф-а"/>
      <sheetName val="151 (расш)"/>
      <sheetName val="151 (14)"/>
      <sheetName val="151 (13)"/>
      <sheetName val="151(12)"/>
      <sheetName val="159"/>
      <sheetName val="расш159"/>
      <sheetName val="332"/>
      <sheetName val="411сверхл."/>
      <sheetName val="мед"/>
      <sheetName val="прочее411"/>
      <sheetName val="411-автотр"/>
      <sheetName val="кондиционер"/>
      <sheetName val="КБО"/>
      <sheetName val="приобр авто"/>
      <sheetName val="компьют (2)"/>
      <sheetName val="431сверхл."/>
      <sheetName val="452сверхл."/>
      <sheetName val="расш111раб"/>
      <sheetName val="раш113"/>
      <sheetName val="125 (2)"/>
      <sheetName val="125 (3)"/>
      <sheetName val="Лист6"/>
      <sheetName val=" нормы"/>
      <sheetName val="132-СПИД"/>
      <sheetName val="132-баклаб"/>
      <sheetName val="132-патоген."/>
      <sheetName val="АВР"/>
      <sheetName val="135"/>
      <sheetName val="135 (2)"/>
      <sheetName val="135 (3)"/>
      <sheetName val="135СИЗО"/>
      <sheetName val="135ИУ"/>
      <sheetName val="139 (2)"/>
      <sheetName val="139прочие"/>
      <sheetName val="139мылом"/>
      <sheetName val="Дети"/>
      <sheetName val="141 в"/>
      <sheetName val="141э"/>
      <sheetName val="расш эл"/>
      <sheetName val="141т"/>
      <sheetName val="расш тепло"/>
      <sheetName val="141 у"/>
      <sheetName val="рас 142"/>
      <sheetName val="расш 143"/>
      <sheetName val="146Расш"/>
      <sheetName val="149 свод"/>
      <sheetName val="бланк лимит"/>
    </sheetNames>
    <sheetDataSet>
      <sheetData sheetId="0">
        <row r="12">
          <cell r="B12" t="str">
            <v>Е. Саспанов</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refreshError="1"/>
      <sheetData sheetId="27"/>
      <sheetData sheetId="28"/>
      <sheetData sheetId="29" refreshError="1"/>
      <sheetData sheetId="30" refreshError="1"/>
      <sheetData sheetId="31" refreshError="1"/>
      <sheetData sheetId="32"/>
      <sheetData sheetId="33"/>
      <sheetData sheetId="34"/>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139-канц. (2)"/>
      <sheetName val="прилож. команд. 149"/>
      <sheetName val="расшиф 149"/>
      <sheetName val="информац по тек рем"/>
    </sheetNames>
    <sheetDataSet>
      <sheetData sheetId="0" refreshError="1">
        <row r="14">
          <cell r="B14" t="str">
            <v>Б. Нургалиева</v>
          </cell>
        </row>
        <row r="16">
          <cell r="B16" t="str">
            <v>ДУИС по Акмолинской области КУИС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 val="Справочник"/>
      <sheetName val="1ГУ (2)"/>
      <sheetName val="111 И.Б"/>
      <sheetName val="111 И.Б 12 г"/>
      <sheetName val="111 И.Б 13 г "/>
      <sheetName val="111спец."/>
      <sheetName val="111спец. 12 г."/>
      <sheetName val="111спец. 13 г."/>
      <sheetName val="111раб."/>
      <sheetName val="111раб. 12 г"/>
      <sheetName val="111раб. 13 г"/>
      <sheetName val="113 И.Б."/>
      <sheetName val="113 И.Б. 12 г"/>
      <sheetName val="113 И.Б. 13 г"/>
      <sheetName val="114 И.Б."/>
      <sheetName val="114 И.Б. 12 г"/>
      <sheetName val="114 И.Б. 13 г"/>
      <sheetName val="121 И.Б."/>
      <sheetName val="121 И.Б. 12 г"/>
      <sheetName val="121 И.Б. 13 г "/>
      <sheetName val="122 И.Б."/>
      <sheetName val="122 И.Б. 12 г"/>
      <sheetName val="122 И.Б. 13 г"/>
      <sheetName val="149 раб И.Б."/>
      <sheetName val="149 раб И.Б. 12 г"/>
      <sheetName val="149 раб И.Б. 13 г"/>
      <sheetName val="149спец И.Б."/>
      <sheetName val="149спец И.Б. 12 г"/>
      <sheetName val="149спец И.Б. 13 г"/>
      <sheetName val="334 И.Б."/>
      <sheetName val="334 И.Б. 12г"/>
      <sheetName val="334 И.Б. 13г"/>
      <sheetName val="334 И.Б. сверх"/>
      <sheetName val="334 И.Б. сверх 12г"/>
      <sheetName val="334 И.Б. сверх 13г"/>
    </sheetNames>
    <sheetDataSet>
      <sheetData sheetId="0" refreshError="1"/>
      <sheetData sheetId="1">
        <row r="8">
          <cell r="B8" t="str">
            <v>Подготовка специалистов для уголовно-исполнительной системы</v>
          </cell>
        </row>
      </sheetData>
      <sheetData sheetId="2" refreshError="1"/>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sheetData sheetId="2">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refreshError="1"/>
      <sheetData sheetId="45"/>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раскидка 132 по иу"/>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канц. "/>
      <sheetName val="ГСМ 2012"/>
      <sheetName val="ГСМ 2013"/>
      <sheetName val="ГСМ 2014"/>
      <sheetName val="вещ"/>
      <sheetName val="вещ  больн."/>
      <sheetName val="139 моющ"/>
      <sheetName val="моющ расшиф (2)"/>
      <sheetName val="чистящее средство для помещен"/>
      <sheetName val="туалетные (прочие)"/>
      <sheetName val="139 хозтовары 2 "/>
      <sheetName val="139 дез.ср"/>
      <sheetName val="потреб .дез. средств."/>
      <sheetName val="прочие дез. средства"/>
      <sheetName val="ПТЛ-139"/>
      <sheetName val="общеоб. школ"/>
      <sheetName val="139 бланоч.прод"/>
      <sheetName val="139 подписка (2)"/>
      <sheetName val="139 спорт. товары"/>
      <sheetName val="пожарный инвентарь (2)"/>
      <sheetName val="139 литература"/>
      <sheetName val="постель"/>
      <sheetName val="следственный постель"/>
      <sheetName val="139 зап.части (2)"/>
      <sheetName val="масло"/>
      <sheetName val="139 стр.мат (3)"/>
      <sheetName val="139-02 бумага"/>
      <sheetName val="139 видеосвидания"/>
      <sheetName val="расшифровка компьютерной"/>
      <sheetName val="139информация радиостанций"/>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расшифр 159 (2)"/>
    </sheetNames>
    <sheetDataSet>
      <sheetData sheetId="0">
        <row r="14">
          <cell r="B14" t="str">
            <v>Р. Рашитова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 val="Курсы валют"/>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s>
    <sheetDataSet>
      <sheetData sheetId="0" refreshError="1">
        <row r="6">
          <cell r="B6" t="str">
            <v>Общественный порядок и безопасность</v>
          </cell>
        </row>
        <row r="7">
          <cell r="B7" t="str">
            <v>Министерство юстиции РК</v>
          </cell>
        </row>
        <row r="8">
          <cell r="B8" t="str">
            <v>Содержание осужденных и следственно-арестованных лиц</v>
          </cell>
        </row>
        <row r="12">
          <cell r="B12" t="str">
            <v>Т. Бельгеубаев</v>
          </cell>
        </row>
        <row r="14">
          <cell r="B14" t="str">
            <v>А.Шенеева</v>
          </cell>
        </row>
        <row r="16">
          <cell r="B16" t="str">
            <v xml:space="preserve">Комитет УИС Восточно-Казахстанской области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пенсионеров"/>
      <sheetName val="114"/>
      <sheetName val="121"/>
      <sheetName val="122"/>
      <sheetName val="125"/>
      <sheetName val="131"/>
      <sheetName val="131 нормы"/>
      <sheetName val="132 (2)"/>
      <sheetName val="132-норма амб (2)"/>
      <sheetName val="132-норма стац (2)"/>
      <sheetName val="132-баклаб"/>
      <sheetName val="132-противотуб"/>
      <sheetName val="134"/>
      <sheetName val="134-норма"/>
      <sheetName val="135 (2)"/>
      <sheetName val="135проч"/>
      <sheetName val="139"/>
      <sheetName val="139-расч "/>
      <sheetName val="139-школа"/>
      <sheetName val="вещ "/>
      <sheetName val="ГСМ (2)"/>
      <sheetName val="МОЮЩ"/>
      <sheetName val="141вода"/>
      <sheetName val="141эл.энерг"/>
      <sheetName val="145"/>
      <sheetName val="145-1"/>
      <sheetName val="142"/>
      <sheetName val="прил к 142 "/>
      <sheetName val="143"/>
      <sheetName val="146"/>
      <sheetName val="146Расш"/>
      <sheetName val="147"/>
      <sheetName val="149"/>
      <sheetName val="149 проч"/>
      <sheetName val="149спец"/>
      <sheetName val="149 раб"/>
      <sheetName val="список внешт"/>
      <sheetName val="151"/>
      <sheetName val="152"/>
      <sheetName val="159"/>
      <sheetName val="проезд"/>
      <sheetName val="культмас"/>
      <sheetName val="загрязнение"/>
      <sheetName val="332"/>
      <sheetName val="411сверхл."/>
      <sheetName val="прочее"/>
      <sheetName val="411-нормы"/>
      <sheetName val="411-кбо"/>
      <sheetName val="411-комп"/>
      <sheetName val="412сверхл."/>
      <sheetName val="431сверхл."/>
      <sheetName val="452сверхл."/>
      <sheetName val="Служебный ФКРБ"/>
      <sheetName val="Источник финансирования"/>
      <sheetName val="Месяцы"/>
      <sheetName val="ЭКРБ"/>
      <sheetName val="Способ закупки"/>
      <sheetName val="Тип пункта плана"/>
      <sheetName val="Фонд"/>
    </sheetNames>
    <sheetDataSet>
      <sheetData sheetId="0">
        <row r="14">
          <cell r="B14" t="str">
            <v>Ж.Бегимбетова</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139-канц. (2)"/>
      <sheetName val="прилож. команд. 149"/>
      <sheetName val="расшиф 149"/>
      <sheetName val="информац по тек рем"/>
    </sheetNames>
    <sheetDataSet>
      <sheetData sheetId="0" refreshError="1">
        <row r="14">
          <cell r="B14" t="str">
            <v>Б. Нургалиева</v>
          </cell>
        </row>
        <row r="16">
          <cell r="B16" t="str">
            <v>ДУИС по Акмолинской области КУИС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ат"/>
      <sheetName val="атт КУИС"/>
      <sheetName val="111-УИИ"/>
      <sheetName val="адм КУИС"/>
      <sheetName val="111-гос.сл"/>
      <sheetName val="113"/>
      <sheetName val="113 КУИС"/>
      <sheetName val="114"/>
      <sheetName val="121"/>
      <sheetName val="122"/>
      <sheetName val="149-з.пл-спец"/>
      <sheetName val="149-з.пл-раб"/>
      <sheetName val="332"/>
      <sheetName val="като"/>
    </sheetNames>
    <sheetDataSet>
      <sheetData sheetId="0" refreshError="1">
        <row r="6">
          <cell r="B6" t="str">
            <v>Общественный порядок и безопасность</v>
          </cell>
        </row>
        <row r="8">
          <cell r="B8" t="str">
            <v>Услуги по координации деятельности 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149 прочие "/>
      <sheetName val="расчет мусора"/>
      <sheetName val="информац по тек рем "/>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s>
    <sheetDataSet>
      <sheetData sheetId="0" refreshError="1">
        <row r="8">
          <cell r="B8" t="str">
            <v xml:space="preserve">Содержание осужденных, подозреваемых и обвиняемых лиц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 val="1-ГУ (2)"/>
      <sheetName val="1-ГУ"/>
      <sheetName val="111-ат"/>
      <sheetName val="111-УИИ"/>
      <sheetName val="111-гос.сл"/>
      <sheetName val="расшифровка 113"/>
      <sheetName val="125-2012"/>
      <sheetName val="125-2013"/>
      <sheetName val="125-2014"/>
      <sheetName val="134-2012"/>
      <sheetName val="134-2013"/>
      <sheetName val="134-2014"/>
      <sheetName val="расш 139 мебель"/>
      <sheetName val="139 мебель"/>
      <sheetName val="расш 139 таблиц изн"/>
      <sheetName val="расшифровка компьютерной"/>
      <sheetName val="139-02 бумага"/>
      <sheetName val="139 хозтовары 2 "/>
      <sheetName val="139-канц."/>
      <sheetName val="расшифровка моющих "/>
      <sheetName val="139 моющ"/>
      <sheetName val="расш 139 подписки прочие"/>
      <sheetName val="139 подписка "/>
      <sheetName val="139 спорт. товары (2)"/>
      <sheetName val="прочие спортовары"/>
      <sheetName val="139 зап.части"/>
      <sheetName val="масло"/>
      <sheetName val="ГСМ бензин"/>
      <sheetName val="свод 141"/>
      <sheetName val="расшифровка 141-отк"/>
      <sheetName val="141- вода, септик"/>
      <sheetName val="141- свет"/>
      <sheetName val="141-тепло"/>
      <sheetName val="расчет 141 тепло"/>
      <sheetName val="расш 142"/>
      <sheetName val="147 "/>
      <sheetName val="расшифр 147"/>
      <sheetName val="149-1-2012"/>
      <sheetName val="149-2012"/>
      <sheetName val="149-1-2013"/>
      <sheetName val="149-2013"/>
      <sheetName val="149-1-2014"/>
      <sheetName val="149-2014"/>
      <sheetName val="расшифровка  149"/>
      <sheetName val="расшифровка  149 прочие"/>
      <sheetName val="информация по тек. рем"/>
      <sheetName val="расш. 149 команд. водит 2012"/>
      <sheetName val="149-з.пл-спец"/>
      <sheetName val="149-з.пл-раб"/>
      <sheetName val="151-2012"/>
      <sheetName val="151-2013"/>
      <sheetName val="151-2014"/>
      <sheetName val="план команд"/>
      <sheetName val="157"/>
      <sheetName val="расшифр 159"/>
      <sheetName val="норма №7"/>
      <sheetName val="132-норма амб сс"/>
      <sheetName val="132-норма стац сс "/>
      <sheetName val="132-клин лаб сс "/>
      <sheetName val="132-баклаб сс"/>
      <sheetName val="132-противотуб сс"/>
      <sheetName val="132-патоген. сс"/>
      <sheetName val="135-2012"/>
      <sheetName val="расш 135-2012"/>
      <sheetName val="135информация"/>
      <sheetName val="135-2013"/>
      <sheetName val="расш135-2013"/>
      <sheetName val="135-2014"/>
      <sheetName val="135- рас 2014"/>
      <sheetName val="139-03 для обсл. зд."/>
      <sheetName val="139 видеосвидания"/>
      <sheetName val="139информация радиостанций"/>
      <sheetName val="139 подписка (2)"/>
      <sheetName val="139-канц. (2)"/>
      <sheetName val="пожарный инвентарь (2)"/>
      <sheetName val="139 литература"/>
      <sheetName val="139 спорт. товары"/>
      <sheetName val="139 бланоч.прод"/>
      <sheetName val="чистящее средство для помещен"/>
      <sheetName val="туалетные"/>
      <sheetName val="моющ расшиф"/>
      <sheetName val="139 дез.ср"/>
      <sheetName val="139 стр.мат (2)"/>
      <sheetName val="вещ  больн."/>
      <sheetName val="следственный постель"/>
      <sheetName val="ГСМ новая"/>
      <sheetName val="139 для школы"/>
      <sheetName val="141-свод"/>
      <sheetName val="141-вода"/>
      <sheetName val="прил 141-вода"/>
      <sheetName val="прил 141-свет"/>
      <sheetName val="прил141-тепло"/>
      <sheetName val="141- уголь"/>
      <sheetName val="прил к 142 "/>
      <sheetName val="149-1-2011"/>
      <sheetName val="149-2011"/>
      <sheetName val="прилож. команд. 149"/>
      <sheetName val="расшиф 149"/>
      <sheetName val="расчет мусора"/>
      <sheetName val="информац по тек рем"/>
      <sheetName val="расшифровка 149"/>
      <sheetName val="149 расш"/>
      <sheetName val="ПРИЛ 151"/>
      <sheetName val="хозинвент прочие"/>
      <sheetName val="131 нормы (3)"/>
      <sheetName val="расчеты к нормам 131"/>
      <sheetName val="132-ПТП второго ряда"/>
      <sheetName val="132-маски ГМОО"/>
      <sheetName val="ПТЛ-139"/>
      <sheetName val="общеоб. школ"/>
      <sheetName val="туалетные (прочие)"/>
      <sheetName val="моющ расшиф (2)"/>
      <sheetName val="прочие дез. средства"/>
      <sheetName val="139 стр.мат (3)"/>
      <sheetName val="ГСМ 2013"/>
      <sheetName val="ГСМ 2014"/>
      <sheetName val="ГСМ 2012"/>
      <sheetName val="139 зап.части (2)"/>
      <sheetName val="пожарный инвентарь"/>
      <sheetName val="подписка прочие"/>
      <sheetName val="расшифровка по 143"/>
      <sheetName val="139 подписка"/>
      <sheetName val="чистящее средство"/>
      <sheetName val="литература"/>
      <sheetName val="151-2011"/>
    </sheetNames>
    <sheetDataSet>
      <sheetData sheetId="0" refreshError="1">
        <row r="8">
          <cell r="B8" t="str">
            <v>Содержание осужденных и следственно-арестованных лиц</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sheetData sheetId="195"/>
      <sheetData sheetId="196"/>
      <sheetData sheetId="197"/>
      <sheetData sheetId="198"/>
      <sheetData sheetId="199"/>
      <sheetData sheetId="200" refreshError="1"/>
      <sheetData sheetId="201"/>
      <sheetData sheetId="202"/>
      <sheetData sheetId="203"/>
      <sheetData sheetId="204"/>
      <sheetData sheetId="205"/>
      <sheetData sheetId="206" refreshError="1"/>
      <sheetData sheetId="207"/>
      <sheetData sheetId="208"/>
      <sheetData sheetId="209" refreshError="1"/>
      <sheetData sheetId="210" refreshError="1"/>
      <sheetData sheetId="211" refreshError="1"/>
      <sheetData sheetId="212"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щ.рем  (2)"/>
      <sheetName val="131 нормы (2)"/>
      <sheetName val="131 (2)"/>
      <sheetName val="Справочник"/>
      <sheetName val="ГУ"/>
      <sheetName val="1ГУ"/>
      <sheetName val="111"/>
      <sheetName val="111 спец"/>
      <sheetName val="111 раб"/>
      <sheetName val="113"/>
      <sheetName val="114"/>
      <sheetName val="121"/>
      <sheetName val="122"/>
      <sheetName val="125-2011"/>
      <sheetName val="125-2012"/>
      <sheetName val="125-2013"/>
      <sheetName val="131"/>
      <sheetName val="131 нормы"/>
      <sheetName val="132"/>
      <sheetName val="Вич-Спид"/>
      <sheetName val="амбул. и стац."/>
      <sheetName val="стац."/>
      <sheetName val="амб."/>
      <sheetName val="132-баклаб"/>
      <sheetName val="132-противотуб"/>
      <sheetName val="132-патоген."/>
      <sheetName val="134-2011"/>
      <sheetName val="134-2012"/>
      <sheetName val="134-2013"/>
      <sheetName val="135-2011"/>
      <sheetName val="135-2012"/>
      <sheetName val="135-2013"/>
      <sheetName val="135 прочее"/>
      <sheetName val="139 для комп"/>
      <sheetName val="почее комп"/>
      <sheetName val="139"/>
      <sheetName val="139 свод"/>
      <sheetName val="вещ"/>
      <sheetName val="Дети"/>
      <sheetName val="постель"/>
      <sheetName val="канц.тов"/>
      <sheetName val="ГСМ"/>
      <sheetName val="ГСМ проч"/>
      <sheetName val="подписка"/>
      <sheetName val="моющие "/>
      <sheetName val="хоз.инвент"/>
      <sheetName val="электротовары"/>
      <sheetName val="хоз.тов"/>
      <sheetName val="инв.баклаб"/>
      <sheetName val="инв.тубболн"/>
      <sheetName val="стройматер"/>
      <sheetName val="запчасти"/>
      <sheetName val="пожар.обор"/>
      <sheetName val="литерат для школы и ПТЛ"/>
      <sheetName val="прочее для школы и ПТЛ"/>
      <sheetName val="прочее"/>
      <sheetName val="спорт.инв"/>
      <sheetName val="141-вода"/>
      <sheetName val="141-э-энерг "/>
      <sheetName val="141-отопл"/>
      <sheetName val="141-уголь"/>
      <sheetName val="142"/>
      <sheetName val="прилож 142"/>
      <sheetName val="143"/>
      <sheetName val="147"/>
      <sheetName val="149"/>
      <sheetName val="149-1-2011"/>
      <sheetName val="149-2011"/>
      <sheetName val="149-1-2012"/>
      <sheetName val="149-2012"/>
      <sheetName val="149-1-2013"/>
      <sheetName val="149-2013"/>
      <sheetName val="прил 149"/>
      <sheetName val="149спец"/>
      <sheetName val="149 раб"/>
      <sheetName val="изг.бланков"/>
      <sheetName val="услуги фотограф"/>
      <sheetName val="изг.стендов"/>
      <sheetName val="изг.проч.товар"/>
      <sheetName val="ремонт выч.тех"/>
      <sheetName val="ремонт кбо"/>
      <sheetName val="ремонт автотрансп"/>
      <sheetName val="ремонт мед.тех"/>
      <sheetName val="лечение собак"/>
      <sheetName val="дератиз, дезин"/>
      <sheetName val="услуги лаб.исл "/>
      <sheetName val="командир водит"/>
      <sheetName val="текущ.рем "/>
      <sheetName val="151"/>
      <sheetName val="151-2011"/>
      <sheetName val="151-2012"/>
      <sheetName val="151-2013"/>
      <sheetName val="159"/>
      <sheetName val="проезд"/>
      <sheetName val="159 прочее"/>
      <sheetName val="332"/>
      <sheetName val="свод"/>
      <sheetName val="бланк"/>
    </sheetNames>
    <sheetDataSet>
      <sheetData sheetId="0"/>
      <sheetData sheetId="1"/>
      <sheetData sheetId="2"/>
      <sheetData sheetId="3">
        <row r="7">
          <cell r="B7" t="str">
            <v>Министерство юстиции РК</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2(018)"/>
      <sheetName val="1ГУ (018)"/>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противотуб"/>
      <sheetName val="132-норма амб"/>
      <sheetName val="132-норма стац"/>
      <sheetName val="134"/>
      <sheetName val="134-норма"/>
      <sheetName val="135"/>
      <sheetName val="135 (сверхлим) (2)"/>
      <sheetName val="135 (сверхлим)"/>
      <sheetName val="139"/>
      <sheetName val="139 расч.строи.мат"/>
      <sheetName val="139-расч"/>
      <sheetName val="моющ"/>
      <sheetName val="вещ"/>
      <sheetName val="постельное"/>
      <sheetName val="ГСМ"/>
      <sheetName val="141"/>
      <sheetName val="142 (лимит)"/>
      <sheetName val="142"/>
      <sheetName val="144"/>
      <sheetName val="145"/>
      <sheetName val="145-1"/>
      <sheetName val="146"/>
      <sheetName val="расш мед обор (2)"/>
      <sheetName val="расш мед обор"/>
      <sheetName val="149расш оргтех"/>
      <sheetName val="прочие усл"/>
      <sheetName val="изг бл прод"/>
      <sheetName val="146Расш"/>
      <sheetName val="147"/>
      <sheetName val="149"/>
      <sheetName val="149 зарпл."/>
      <sheetName val="149 раб"/>
      <sheetName val="151"/>
      <sheetName val="159"/>
      <sheetName val="332"/>
      <sheetName val="411сверхл."/>
      <sheetName val="411-автотр"/>
      <sheetName val="Лист3"/>
      <sheetName val="411-кбо"/>
      <sheetName val="411-комп"/>
      <sheetName val="411-мебобор (2)"/>
      <sheetName val="411-мебобор"/>
      <sheetName val="кап.ремонт"/>
      <sheetName val="125 спец"/>
      <sheetName val="431сверхл."/>
      <sheetName val="452сверхл."/>
      <sheetName val="Отчет о совместимости"/>
    </sheetNames>
    <sheetDataSet>
      <sheetData sheetId="0" refreshError="1"/>
      <sheetData sheetId="1" refreshError="1"/>
      <sheetData sheetId="2">
        <row r="12">
          <cell r="B12" t="str">
            <v>Д.Аскарулы</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sheetData sheetId="2">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refreshError="1"/>
      <sheetData sheetId="45"/>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пр-ва  (2)"/>
      <sheetName val="План пр-ва "/>
      <sheetName val="Общ"/>
      <sheetName val="АУП"/>
      <sheetName val="ЦИТ"/>
      <sheetName val="ГРНЗ"/>
      <sheetName val="АИПС"/>
      <sheetName val="Реал"/>
      <sheetName val="ГРНЗ по продук"/>
      <sheetName val="образец"/>
      <sheetName val="обр"/>
      <sheetName val="общ (2)"/>
      <sheetName val="вопросы"/>
      <sheetName val="январь"/>
      <sheetName val="февраль"/>
      <sheetName val="март"/>
      <sheetName val="1 квартал"/>
      <sheetName val="апрель"/>
      <sheetName val="май"/>
      <sheetName val="июнь"/>
      <sheetName val="2 квартал"/>
      <sheetName val="июль"/>
      <sheetName val="август"/>
      <sheetName val="сентябрь"/>
      <sheetName val="3 квартал"/>
      <sheetName val="октябрь"/>
      <sheetName val="ноябрь"/>
      <sheetName val="декабрь"/>
      <sheetName val="4 квартал"/>
      <sheetName val="год"/>
      <sheetName val="План_факт"/>
      <sheetName val="План_факт (2)"/>
      <sheetName val="Лист1"/>
      <sheetName val="Справочник"/>
    </sheetNames>
    <sheetDataSet>
      <sheetData sheetId="0" refreshError="1"/>
      <sheetData sheetId="1" refreshError="1"/>
      <sheetData sheetId="2">
        <row r="10">
          <cell r="B10" t="str">
            <v>Доход</v>
          </cell>
          <cell r="D10">
            <v>2493929085.2161303</v>
          </cell>
          <cell r="E10">
            <v>461896938.57234788</v>
          </cell>
          <cell r="F10">
            <v>144426797.85665217</v>
          </cell>
          <cell r="G10">
            <v>152420160.39821741</v>
          </cell>
          <cell r="H10">
            <v>165049980.31747827</v>
          </cell>
          <cell r="I10">
            <v>658092803.09456515</v>
          </cell>
          <cell r="J10">
            <v>198883323.84804347</v>
          </cell>
          <cell r="K10">
            <v>215816907.85478261</v>
          </cell>
          <cell r="L10">
            <v>243392571.39173913</v>
          </cell>
          <cell r="M10">
            <v>773035288.27634788</v>
          </cell>
          <cell r="N10">
            <v>301405496.1418696</v>
          </cell>
          <cell r="O10">
            <v>232282733.95826086</v>
          </cell>
          <cell r="P10">
            <v>239347058.17621741</v>
          </cell>
          <cell r="Q10">
            <v>600904055.27286959</v>
          </cell>
          <cell r="R10">
            <v>205046373.89521739</v>
          </cell>
          <cell r="S10">
            <v>202104621.51608697</v>
          </cell>
          <cell r="T10">
            <v>193753059.8615652</v>
          </cell>
        </row>
        <row r="49">
          <cell r="A49" t="str">
            <v>2.</v>
          </cell>
          <cell r="B49" t="str">
            <v xml:space="preserve">Себестоимость  </v>
          </cell>
          <cell r="D49">
            <v>1938454403.1078019</v>
          </cell>
          <cell r="E49">
            <v>428765706.5813157</v>
          </cell>
          <cell r="F49">
            <v>138151319.81181756</v>
          </cell>
          <cell r="G49">
            <v>141017720.77693847</v>
          </cell>
          <cell r="H49">
            <v>149596665.99255967</v>
          </cell>
          <cell r="I49">
            <v>507760225.4669832</v>
          </cell>
          <cell r="J49">
            <v>164973359.15483001</v>
          </cell>
          <cell r="K49">
            <v>164606765.21882927</v>
          </cell>
          <cell r="L49">
            <v>178180101.09332392</v>
          </cell>
          <cell r="M49">
            <v>511834870.66330969</v>
          </cell>
          <cell r="N49">
            <v>177825536.41681889</v>
          </cell>
          <cell r="O49">
            <v>170813033.65577525</v>
          </cell>
          <cell r="P49">
            <v>163196300.59071556</v>
          </cell>
          <cell r="Q49">
            <v>490093600.39619356</v>
          </cell>
          <cell r="R49">
            <v>162995052.52634436</v>
          </cell>
          <cell r="S49">
            <v>168209435.06609303</v>
          </cell>
          <cell r="T49">
            <v>158889112.80375618</v>
          </cell>
        </row>
        <row r="59">
          <cell r="A59" t="str">
            <v>2.4.</v>
          </cell>
          <cell r="C59" t="str">
            <v xml:space="preserve">Расходы периода , ВСЕГО </v>
          </cell>
          <cell r="D59">
            <v>345183618.7772944</v>
          </cell>
          <cell r="E59">
            <v>76360483.532063752</v>
          </cell>
          <cell r="F59">
            <v>23655751.9478461</v>
          </cell>
          <cell r="G59">
            <v>25288022.503030185</v>
          </cell>
          <cell r="H59">
            <v>27416709.081187468</v>
          </cell>
          <cell r="I59">
            <v>97732566.805829212</v>
          </cell>
          <cell r="J59">
            <v>25046598.980344821</v>
          </cell>
          <cell r="K59">
            <v>29144901.199014653</v>
          </cell>
          <cell r="L59">
            <v>43541066.626469739</v>
          </cell>
          <cell r="M59">
            <v>76964274.796025589</v>
          </cell>
          <cell r="N59">
            <v>24359213.264036931</v>
          </cell>
          <cell r="O59">
            <v>25633028.243084412</v>
          </cell>
          <cell r="P59">
            <v>26972033.288904253</v>
          </cell>
          <cell r="Q59">
            <v>94126293.643375844</v>
          </cell>
          <cell r="R59">
            <v>23523785.790256698</v>
          </cell>
          <cell r="S59">
            <v>24356103.47741878</v>
          </cell>
          <cell r="T59">
            <v>46246404.375700377</v>
          </cell>
        </row>
        <row r="61">
          <cell r="A61" t="str">
            <v>2.4.1.</v>
          </cell>
          <cell r="B61" t="str">
            <v>Фонд оплаты труда</v>
          </cell>
          <cell r="D61">
            <v>107904854</v>
          </cell>
          <cell r="E61">
            <v>25027556</v>
          </cell>
          <cell r="F61">
            <v>8229052</v>
          </cell>
          <cell r="G61">
            <v>8436052</v>
          </cell>
          <cell r="H61">
            <v>8362452</v>
          </cell>
          <cell r="I61">
            <v>25304656</v>
          </cell>
          <cell r="J61">
            <v>8427052</v>
          </cell>
          <cell r="K61">
            <v>8498052</v>
          </cell>
          <cell r="L61">
            <v>8379552</v>
          </cell>
          <cell r="M61">
            <v>26611556</v>
          </cell>
          <cell r="N61">
            <v>9080652</v>
          </cell>
          <cell r="O61">
            <v>8863202</v>
          </cell>
          <cell r="P61">
            <v>8667702</v>
          </cell>
          <cell r="Q61">
            <v>30961086</v>
          </cell>
          <cell r="R61">
            <v>8386602</v>
          </cell>
          <cell r="S61">
            <v>8510752</v>
          </cell>
          <cell r="T61">
            <v>14063732</v>
          </cell>
        </row>
        <row r="62">
          <cell r="A62" t="str">
            <v>2.4.2.</v>
          </cell>
          <cell r="B62" t="str">
            <v xml:space="preserve">Социальный налог </v>
          </cell>
          <cell r="D62">
            <v>19422873.719999999</v>
          </cell>
          <cell r="E62">
            <v>4504960.08</v>
          </cell>
          <cell r="F62">
            <v>1481229.36</v>
          </cell>
          <cell r="G62">
            <v>1518489.36</v>
          </cell>
          <cell r="H62">
            <v>1505241.36</v>
          </cell>
          <cell r="I62">
            <v>4554838.08</v>
          </cell>
          <cell r="J62">
            <v>1516869.36</v>
          </cell>
          <cell r="K62">
            <v>1529649.36</v>
          </cell>
          <cell r="L62">
            <v>1508319.36</v>
          </cell>
          <cell r="M62">
            <v>4790080.08</v>
          </cell>
          <cell r="N62">
            <v>1634517.36</v>
          </cell>
          <cell r="O62">
            <v>1595376.36</v>
          </cell>
          <cell r="P62">
            <v>1560186.36</v>
          </cell>
          <cell r="Q62">
            <v>5572995.4800000004</v>
          </cell>
          <cell r="R62">
            <v>1509588.36</v>
          </cell>
          <cell r="S62">
            <v>1531935.36</v>
          </cell>
          <cell r="T62">
            <v>2531471.7600000002</v>
          </cell>
        </row>
        <row r="64">
          <cell r="A64" t="str">
            <v>2.4.3.</v>
          </cell>
          <cell r="B64" t="str">
            <v>Амортизация</v>
          </cell>
          <cell r="D64">
            <v>19163508</v>
          </cell>
          <cell r="E64">
            <v>4790877</v>
          </cell>
          <cell r="F64">
            <v>1596959</v>
          </cell>
          <cell r="G64">
            <v>1596959</v>
          </cell>
          <cell r="H64">
            <v>1596959</v>
          </cell>
          <cell r="I64">
            <v>4790877</v>
          </cell>
          <cell r="J64">
            <v>1596959</v>
          </cell>
          <cell r="K64">
            <v>1596959</v>
          </cell>
          <cell r="L64">
            <v>1596959</v>
          </cell>
          <cell r="M64">
            <v>4790877</v>
          </cell>
          <cell r="N64">
            <v>1596959</v>
          </cell>
          <cell r="O64">
            <v>1596959</v>
          </cell>
          <cell r="P64">
            <v>1596959</v>
          </cell>
          <cell r="Q64">
            <v>4790877</v>
          </cell>
          <cell r="R64">
            <v>1596959</v>
          </cell>
          <cell r="S64">
            <v>1596959</v>
          </cell>
          <cell r="T64">
            <v>1596959</v>
          </cell>
        </row>
        <row r="76">
          <cell r="A76" t="str">
            <v>2.4.4.</v>
          </cell>
          <cell r="B76" t="str">
            <v>Коммунальные расходы</v>
          </cell>
          <cell r="D76">
            <v>3544565.8210939337</v>
          </cell>
          <cell r="E76">
            <v>1613866.7973562095</v>
          </cell>
          <cell r="F76">
            <v>570834.21060869563</v>
          </cell>
          <cell r="G76">
            <v>523551.19823462644</v>
          </cell>
          <cell r="H76">
            <v>519481.38851288729</v>
          </cell>
          <cell r="I76">
            <v>391651.09810387919</v>
          </cell>
          <cell r="J76">
            <v>295518.15589549596</v>
          </cell>
          <cell r="K76">
            <v>51286.871104191618</v>
          </cell>
          <cell r="L76">
            <v>44846.071104191615</v>
          </cell>
          <cell r="M76">
            <v>162062.34491257486</v>
          </cell>
          <cell r="N76">
            <v>48909.871104191618</v>
          </cell>
          <cell r="O76">
            <v>51567.846904191618</v>
          </cell>
          <cell r="P76">
            <v>61584.626904191617</v>
          </cell>
          <cell r="Q76">
            <v>1376985.5807212705</v>
          </cell>
          <cell r="R76">
            <v>293243.03472158295</v>
          </cell>
          <cell r="S76">
            <v>518735.57908680034</v>
          </cell>
          <cell r="T76">
            <v>565006.96691288729</v>
          </cell>
        </row>
        <row r="86">
          <cell r="A86" t="str">
            <v>2.4.5.</v>
          </cell>
          <cell r="B86" t="str">
            <v>Расходы на содержание основных средств</v>
          </cell>
          <cell r="D86">
            <v>9971810.3999999985</v>
          </cell>
          <cell r="E86">
            <v>1791677.6</v>
          </cell>
          <cell r="F86">
            <v>494067.20000000001</v>
          </cell>
          <cell r="G86">
            <v>494267.2</v>
          </cell>
          <cell r="H86">
            <v>803343.2</v>
          </cell>
          <cell r="I86">
            <v>3696927.5999999996</v>
          </cell>
          <cell r="J86">
            <v>1319617.2</v>
          </cell>
          <cell r="K86">
            <v>1358693.2</v>
          </cell>
          <cell r="L86">
            <v>1018617.2</v>
          </cell>
          <cell r="M86">
            <v>3016827.5999999996</v>
          </cell>
          <cell r="N86">
            <v>1002617.2</v>
          </cell>
          <cell r="O86">
            <v>1011693.2</v>
          </cell>
          <cell r="P86">
            <v>1002517.2</v>
          </cell>
          <cell r="Q86">
            <v>1466377.6</v>
          </cell>
          <cell r="R86">
            <v>495243.2</v>
          </cell>
          <cell r="S86">
            <v>486167.2</v>
          </cell>
          <cell r="T86">
            <v>484967.2</v>
          </cell>
        </row>
        <row r="96">
          <cell r="A96" t="str">
            <v>2.4.6.</v>
          </cell>
          <cell r="B96" t="str">
            <v xml:space="preserve">Расходы по охране  </v>
          </cell>
          <cell r="D96">
            <v>442956</v>
          </cell>
          <cell r="E96">
            <v>103889</v>
          </cell>
          <cell r="F96">
            <v>32413</v>
          </cell>
          <cell r="G96">
            <v>32613</v>
          </cell>
          <cell r="H96">
            <v>38863</v>
          </cell>
          <cell r="I96">
            <v>114689</v>
          </cell>
          <cell r="J96">
            <v>32613</v>
          </cell>
          <cell r="K96">
            <v>38863</v>
          </cell>
          <cell r="L96">
            <v>43213</v>
          </cell>
          <cell r="M96">
            <v>120489</v>
          </cell>
          <cell r="N96">
            <v>55263</v>
          </cell>
          <cell r="O96">
            <v>32613</v>
          </cell>
          <cell r="P96">
            <v>32613</v>
          </cell>
          <cell r="Q96">
            <v>103889</v>
          </cell>
          <cell r="R96">
            <v>38863</v>
          </cell>
          <cell r="S96">
            <v>32613</v>
          </cell>
          <cell r="T96">
            <v>32413</v>
          </cell>
        </row>
        <row r="102">
          <cell r="A102" t="str">
            <v>2.4.7.</v>
          </cell>
          <cell r="B102" t="str">
            <v>ГСМ</v>
          </cell>
          <cell r="D102">
            <v>7422267.6697525401</v>
          </cell>
          <cell r="E102">
            <v>1755125.7551093507</v>
          </cell>
          <cell r="F102">
            <v>555905.52140352642</v>
          </cell>
          <cell r="G102">
            <v>584960.70817546605</v>
          </cell>
          <cell r="H102">
            <v>614259.52553035831</v>
          </cell>
          <cell r="I102">
            <v>1857744.455258179</v>
          </cell>
          <cell r="J102">
            <v>616721.47668440826</v>
          </cell>
          <cell r="K102">
            <v>592053.47221451451</v>
          </cell>
          <cell r="L102">
            <v>648969.50635925634</v>
          </cell>
          <cell r="M102">
            <v>1935061.345059657</v>
          </cell>
          <cell r="N102">
            <v>624145.79813333997</v>
          </cell>
          <cell r="O102">
            <v>654168.18000151333</v>
          </cell>
          <cell r="P102">
            <v>656747.36692480382</v>
          </cell>
          <cell r="Q102">
            <v>1874336.1143253539</v>
          </cell>
          <cell r="R102">
            <v>603850.32149433705</v>
          </cell>
          <cell r="S102">
            <v>661946.04056706093</v>
          </cell>
          <cell r="T102">
            <v>608539.75226395577</v>
          </cell>
        </row>
        <row r="107">
          <cell r="A107" t="str">
            <v>2.4.8.</v>
          </cell>
          <cell r="B107" t="str">
            <v xml:space="preserve">Текущий ремонт </v>
          </cell>
          <cell r="D107">
            <v>44418648</v>
          </cell>
          <cell r="E107">
            <v>11104662</v>
          </cell>
          <cell r="F107">
            <v>3701554</v>
          </cell>
          <cell r="G107">
            <v>3701554</v>
          </cell>
          <cell r="H107">
            <v>3701554</v>
          </cell>
          <cell r="I107">
            <v>11104662</v>
          </cell>
          <cell r="J107">
            <v>3701554</v>
          </cell>
          <cell r="K107">
            <v>3701554</v>
          </cell>
          <cell r="L107">
            <v>3701554</v>
          </cell>
          <cell r="M107">
            <v>11104662</v>
          </cell>
          <cell r="N107">
            <v>3701554</v>
          </cell>
          <cell r="O107">
            <v>3701554</v>
          </cell>
          <cell r="P107">
            <v>3701554</v>
          </cell>
          <cell r="Q107">
            <v>11104662</v>
          </cell>
          <cell r="R107">
            <v>3701554</v>
          </cell>
          <cell r="S107">
            <v>3701554</v>
          </cell>
          <cell r="T107">
            <v>3701554</v>
          </cell>
        </row>
        <row r="119">
          <cell r="A119" t="str">
            <v>2.4.9.</v>
          </cell>
          <cell r="B119" t="str">
            <v>Командировочные расходы</v>
          </cell>
          <cell r="D119">
            <v>6332400.5599999996</v>
          </cell>
          <cell r="E119">
            <v>1595923.7599999998</v>
          </cell>
          <cell r="F119">
            <v>343272</v>
          </cell>
          <cell r="G119">
            <v>714286.15999999992</v>
          </cell>
          <cell r="H119">
            <v>538365.6</v>
          </cell>
          <cell r="I119">
            <v>1651566.2</v>
          </cell>
          <cell r="J119">
            <v>345472.2</v>
          </cell>
          <cell r="K119">
            <v>766493.2</v>
          </cell>
          <cell r="L119">
            <v>539600.80000000005</v>
          </cell>
          <cell r="M119">
            <v>1472061.8</v>
          </cell>
          <cell r="N119">
            <v>347672.4</v>
          </cell>
          <cell r="O119">
            <v>533553.4</v>
          </cell>
          <cell r="P119">
            <v>590836</v>
          </cell>
          <cell r="Q119">
            <v>1612848.8</v>
          </cell>
          <cell r="R119">
            <v>349884</v>
          </cell>
          <cell r="S119">
            <v>720893.6</v>
          </cell>
          <cell r="T119">
            <v>542071.19999999995</v>
          </cell>
        </row>
        <row r="129">
          <cell r="A129" t="str">
            <v>2.4.10.</v>
          </cell>
          <cell r="B129" t="str">
            <v>Услуги связи</v>
          </cell>
          <cell r="D129">
            <v>15066894.889565218</v>
          </cell>
          <cell r="E129">
            <v>3795909.0673913043</v>
          </cell>
          <cell r="F129">
            <v>1267127.9391304348</v>
          </cell>
          <cell r="G129">
            <v>1267369.4391304348</v>
          </cell>
          <cell r="H129">
            <v>1261411.6891304348</v>
          </cell>
          <cell r="I129">
            <v>3761569.5673913043</v>
          </cell>
          <cell r="J129">
            <v>1255680.6891304348</v>
          </cell>
          <cell r="K129">
            <v>1255924.4391304348</v>
          </cell>
          <cell r="L129">
            <v>1249964.4391304348</v>
          </cell>
          <cell r="M129">
            <v>3750026.7273913049</v>
          </cell>
          <cell r="N129">
            <v>1243566.409130435</v>
          </cell>
          <cell r="O129">
            <v>1250010.159130435</v>
          </cell>
          <cell r="P129">
            <v>1256450.159130435</v>
          </cell>
          <cell r="Q129">
            <v>3759389.5273913043</v>
          </cell>
          <cell r="R129">
            <v>1248756.5091304348</v>
          </cell>
          <cell r="S129">
            <v>1255196.5091304348</v>
          </cell>
          <cell r="T129">
            <v>1255436.5091304348</v>
          </cell>
        </row>
        <row r="137">
          <cell r="A137" t="str">
            <v>2.4.11.</v>
          </cell>
          <cell r="B137" t="str">
            <v xml:space="preserve">Аренда </v>
          </cell>
          <cell r="D137">
            <v>14992640</v>
          </cell>
          <cell r="E137">
            <v>3748110</v>
          </cell>
          <cell r="F137">
            <v>428115</v>
          </cell>
          <cell r="G137">
            <v>428115</v>
          </cell>
          <cell r="H137">
            <v>2891880</v>
          </cell>
          <cell r="I137">
            <v>3748110</v>
          </cell>
          <cell r="J137">
            <v>428115</v>
          </cell>
          <cell r="K137">
            <v>428115</v>
          </cell>
          <cell r="L137">
            <v>2891880</v>
          </cell>
          <cell r="M137">
            <v>3748310</v>
          </cell>
          <cell r="N137">
            <v>427915</v>
          </cell>
          <cell r="O137">
            <v>428115</v>
          </cell>
          <cell r="P137">
            <v>2892280</v>
          </cell>
          <cell r="Q137">
            <v>3748110</v>
          </cell>
          <cell r="R137">
            <v>427915</v>
          </cell>
          <cell r="S137">
            <v>428115</v>
          </cell>
          <cell r="T137">
            <v>2892080</v>
          </cell>
        </row>
        <row r="145">
          <cell r="A145" t="str">
            <v>2.4.12.</v>
          </cell>
          <cell r="B145" t="str">
            <v>Страхование</v>
          </cell>
          <cell r="D145">
            <v>25826877.84</v>
          </cell>
          <cell r="E145">
            <v>5217540.6539999992</v>
          </cell>
          <cell r="F145">
            <v>1739180.2179999999</v>
          </cell>
          <cell r="G145">
            <v>1739180.2179999999</v>
          </cell>
          <cell r="H145">
            <v>1739180.2179999999</v>
          </cell>
          <cell r="I145">
            <v>7826129.6859999998</v>
          </cell>
          <cell r="J145">
            <v>1739180.2179999999</v>
          </cell>
          <cell r="K145">
            <v>3402106.2179999999</v>
          </cell>
          <cell r="L145">
            <v>2684843.25</v>
          </cell>
          <cell r="M145">
            <v>8054529.75</v>
          </cell>
          <cell r="N145">
            <v>2684843.25</v>
          </cell>
          <cell r="O145">
            <v>2684843.25</v>
          </cell>
          <cell r="P145">
            <v>2684843.25</v>
          </cell>
          <cell r="Q145">
            <v>4728677.75</v>
          </cell>
          <cell r="R145">
            <v>2684843.25</v>
          </cell>
          <cell r="S145">
            <v>1021917.25</v>
          </cell>
          <cell r="T145">
            <v>1021917.25</v>
          </cell>
        </row>
        <row r="153">
          <cell r="A153" t="str">
            <v>2.4.13.</v>
          </cell>
          <cell r="B153" t="str">
            <v>Хозяйственные расходы</v>
          </cell>
          <cell r="D153">
            <v>4721230.0189517243</v>
          </cell>
          <cell r="E153">
            <v>1156573.2971724139</v>
          </cell>
          <cell r="F153">
            <v>392079.06973793107</v>
          </cell>
          <cell r="G153">
            <v>372106.74052413797</v>
          </cell>
          <cell r="H153">
            <v>392387.48691034486</v>
          </cell>
          <cell r="I153">
            <v>1227869.4087310345</v>
          </cell>
          <cell r="J153">
            <v>448323.67891034484</v>
          </cell>
          <cell r="K153">
            <v>379391.96132413793</v>
          </cell>
          <cell r="L153">
            <v>400153.76849655173</v>
          </cell>
          <cell r="M153">
            <v>1153779.8859034483</v>
          </cell>
          <cell r="N153">
            <v>390579.63291034487</v>
          </cell>
          <cell r="O153">
            <v>372139.53049655177</v>
          </cell>
          <cell r="P153">
            <v>391060.72249655175</v>
          </cell>
          <cell r="Q153">
            <v>1183007.4271448276</v>
          </cell>
          <cell r="R153">
            <v>399594.63732413796</v>
          </cell>
          <cell r="S153">
            <v>380828.16449655173</v>
          </cell>
          <cell r="T153">
            <v>402584.62532413792</v>
          </cell>
        </row>
        <row r="163">
          <cell r="A163" t="str">
            <v>2.4.14.</v>
          </cell>
          <cell r="B163" t="str">
            <v>Информационно-аналитические услуги</v>
          </cell>
          <cell r="D163">
            <v>1078300</v>
          </cell>
          <cell r="E163">
            <v>274575</v>
          </cell>
          <cell r="F163">
            <v>81873</v>
          </cell>
          <cell r="G163">
            <v>80829</v>
          </cell>
          <cell r="H163">
            <v>111873</v>
          </cell>
          <cell r="I163">
            <v>274575</v>
          </cell>
          <cell r="J163">
            <v>81873</v>
          </cell>
          <cell r="K163">
            <v>80829</v>
          </cell>
          <cell r="L163">
            <v>111873</v>
          </cell>
          <cell r="M163">
            <v>264575</v>
          </cell>
          <cell r="N163">
            <v>81873</v>
          </cell>
          <cell r="O163">
            <v>80829</v>
          </cell>
          <cell r="P163">
            <v>101873</v>
          </cell>
          <cell r="Q163">
            <v>264575</v>
          </cell>
          <cell r="R163">
            <v>81873</v>
          </cell>
          <cell r="S163">
            <v>80829</v>
          </cell>
          <cell r="T163">
            <v>101873</v>
          </cell>
        </row>
        <row r="175">
          <cell r="A175" t="str">
            <v>2.4.15.</v>
          </cell>
          <cell r="B175" t="str">
            <v>Прочие расходы</v>
          </cell>
          <cell r="D175">
            <v>4649888</v>
          </cell>
          <cell r="E175">
            <v>938611</v>
          </cell>
          <cell r="F175">
            <v>138663</v>
          </cell>
          <cell r="G175">
            <v>116985</v>
          </cell>
          <cell r="H175">
            <v>682963</v>
          </cell>
          <cell r="I175">
            <v>1363933</v>
          </cell>
          <cell r="J175">
            <v>542985</v>
          </cell>
          <cell r="K175">
            <v>296628</v>
          </cell>
          <cell r="L175">
            <v>524320</v>
          </cell>
          <cell r="M175">
            <v>1073326</v>
          </cell>
          <cell r="N175">
            <v>301728</v>
          </cell>
          <cell r="O175">
            <v>435435</v>
          </cell>
          <cell r="P175">
            <v>336163</v>
          </cell>
          <cell r="Q175">
            <v>1274018</v>
          </cell>
          <cell r="R175">
            <v>505435</v>
          </cell>
          <cell r="S175">
            <v>466228</v>
          </cell>
          <cell r="T175">
            <v>302355</v>
          </cell>
        </row>
        <row r="198">
          <cell r="A198" t="str">
            <v>2.4.16.</v>
          </cell>
          <cell r="B198" t="str">
            <v>Транспортно-экспедиторские расходы</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row>
        <row r="203">
          <cell r="A203" t="str">
            <v>2.4.17.</v>
          </cell>
          <cell r="B203" t="str">
            <v>Реклама</v>
          </cell>
          <cell r="D203">
            <v>462000</v>
          </cell>
          <cell r="E203">
            <v>0</v>
          </cell>
          <cell r="F203">
            <v>0</v>
          </cell>
          <cell r="G203">
            <v>0</v>
          </cell>
          <cell r="H203">
            <v>0</v>
          </cell>
          <cell r="I203">
            <v>0</v>
          </cell>
          <cell r="J203">
            <v>0</v>
          </cell>
          <cell r="K203">
            <v>0</v>
          </cell>
          <cell r="L203">
            <v>0</v>
          </cell>
          <cell r="M203">
            <v>0</v>
          </cell>
          <cell r="N203">
            <v>0</v>
          </cell>
          <cell r="O203">
            <v>0</v>
          </cell>
          <cell r="P203">
            <v>0</v>
          </cell>
          <cell r="Q203">
            <v>462000</v>
          </cell>
          <cell r="R203">
            <v>154000</v>
          </cell>
          <cell r="S203">
            <v>154000</v>
          </cell>
          <cell r="T203">
            <v>154000</v>
          </cell>
        </row>
        <row r="207">
          <cell r="A207" t="str">
            <v>2.4.18.</v>
          </cell>
          <cell r="B207" t="str">
            <v>Услуги банка</v>
          </cell>
          <cell r="D207">
            <v>50998303.857931033</v>
          </cell>
          <cell r="E207">
            <v>6982226.5210344829</v>
          </cell>
          <cell r="F207">
            <v>2350627.4289655173</v>
          </cell>
          <cell r="G207">
            <v>2227904.4789655171</v>
          </cell>
          <cell r="H207">
            <v>2403694.6131034484</v>
          </cell>
          <cell r="I207">
            <v>23174368.710344825</v>
          </cell>
          <cell r="J207">
            <v>1515265.0017241384</v>
          </cell>
          <cell r="K207">
            <v>3715502.4772413792</v>
          </cell>
          <cell r="L207">
            <v>17943601.231379308</v>
          </cell>
          <cell r="M207">
            <v>2957650.262758621</v>
          </cell>
          <cell r="N207">
            <v>883617.34275862074</v>
          </cell>
          <cell r="O207">
            <v>888169.31655172422</v>
          </cell>
          <cell r="P207">
            <v>1185863.6034482762</v>
          </cell>
          <cell r="Q207">
            <v>17884058.363793101</v>
          </cell>
          <cell r="R207">
            <v>792781.47758620721</v>
          </cell>
          <cell r="S207">
            <v>1354633.7741379312</v>
          </cell>
          <cell r="T207">
            <v>15736643.112068964</v>
          </cell>
        </row>
        <row r="211">
          <cell r="A211" t="str">
            <v>2.4.20.</v>
          </cell>
          <cell r="B211" t="str">
            <v>Представительские расходы</v>
          </cell>
          <cell r="D211">
            <v>960000</v>
          </cell>
          <cell r="E211">
            <v>240000</v>
          </cell>
          <cell r="F211">
            <v>80000</v>
          </cell>
          <cell r="G211">
            <v>80000</v>
          </cell>
          <cell r="H211">
            <v>80000</v>
          </cell>
          <cell r="I211">
            <v>240000</v>
          </cell>
          <cell r="J211">
            <v>80000</v>
          </cell>
          <cell r="K211">
            <v>80000</v>
          </cell>
          <cell r="L211">
            <v>80000</v>
          </cell>
          <cell r="M211">
            <v>240000</v>
          </cell>
          <cell r="N211">
            <v>80000</v>
          </cell>
          <cell r="O211">
            <v>80000</v>
          </cell>
          <cell r="P211">
            <v>80000</v>
          </cell>
          <cell r="Q211">
            <v>240000</v>
          </cell>
          <cell r="R211">
            <v>80000</v>
          </cell>
          <cell r="S211">
            <v>80000</v>
          </cell>
          <cell r="T211">
            <v>80000</v>
          </cell>
        </row>
        <row r="215">
          <cell r="A215" t="str">
            <v>2.4.21.</v>
          </cell>
          <cell r="B215" t="str">
            <v>Таможенные расходы</v>
          </cell>
          <cell r="D215">
            <v>1893600</v>
          </cell>
          <cell r="E215">
            <v>473400</v>
          </cell>
          <cell r="F215">
            <v>157800</v>
          </cell>
          <cell r="G215">
            <v>157800</v>
          </cell>
          <cell r="H215">
            <v>157800</v>
          </cell>
          <cell r="I215">
            <v>473400</v>
          </cell>
          <cell r="J215">
            <v>157800</v>
          </cell>
          <cell r="K215">
            <v>157800</v>
          </cell>
          <cell r="L215">
            <v>157800</v>
          </cell>
          <cell r="M215">
            <v>473400</v>
          </cell>
          <cell r="N215">
            <v>157800</v>
          </cell>
          <cell r="O215">
            <v>157800</v>
          </cell>
          <cell r="P215">
            <v>157800</v>
          </cell>
          <cell r="Q215">
            <v>473400</v>
          </cell>
          <cell r="R215">
            <v>157800</v>
          </cell>
          <cell r="S215">
            <v>157800</v>
          </cell>
          <cell r="T215">
            <v>157800</v>
          </cell>
        </row>
        <row r="220">
          <cell r="A220" t="str">
            <v>2.4.22.</v>
          </cell>
          <cell r="B220" t="str">
            <v>Налоги, сборы, платы</v>
          </cell>
          <cell r="D220">
            <v>5910000</v>
          </cell>
          <cell r="E220">
            <v>1245000</v>
          </cell>
          <cell r="F220">
            <v>15000</v>
          </cell>
          <cell r="G220">
            <v>1215000</v>
          </cell>
          <cell r="H220">
            <v>15000</v>
          </cell>
          <cell r="I220">
            <v>2175000</v>
          </cell>
          <cell r="J220">
            <v>945000</v>
          </cell>
          <cell r="K220">
            <v>1215000</v>
          </cell>
          <cell r="L220">
            <v>15000</v>
          </cell>
          <cell r="M220">
            <v>1245000</v>
          </cell>
          <cell r="N220">
            <v>15000</v>
          </cell>
          <cell r="O220">
            <v>1215000</v>
          </cell>
          <cell r="P220">
            <v>15000</v>
          </cell>
          <cell r="Q220">
            <v>1245000</v>
          </cell>
          <cell r="R220">
            <v>15000</v>
          </cell>
          <cell r="S220">
            <v>1215000</v>
          </cell>
          <cell r="T220">
            <v>15000</v>
          </cell>
        </row>
        <row r="250">
          <cell r="A250" t="str">
            <v>2.4.23.</v>
          </cell>
          <cell r="B250" t="str">
            <v>Социальные выплаты</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row>
        <row r="258">
          <cell r="A258" t="str">
            <v>2.4.24.</v>
          </cell>
          <cell r="B258" t="str">
            <v>Порча , недостача</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row>
        <row r="263">
          <cell r="A263" t="str">
            <v>2.4.25.</v>
          </cell>
          <cell r="B263" t="str">
            <v>Штрафы и пени</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row>
        <row r="267">
          <cell r="A267" t="str">
            <v>2.4.26.</v>
          </cell>
          <cell r="B267" t="str">
            <v>Материалы , услуги приобретаемые для реализации</v>
          </cell>
          <cell r="D267">
            <v>295300710.47000003</v>
          </cell>
          <cell r="E267">
            <v>54879689.979999997</v>
          </cell>
          <cell r="F267">
            <v>17380310.210000001</v>
          </cell>
          <cell r="G267">
            <v>18205766.73</v>
          </cell>
          <cell r="H267">
            <v>19293613.039999999</v>
          </cell>
          <cell r="I267">
            <v>82967186.849999994</v>
          </cell>
          <cell r="J267">
            <v>25510999.550000001</v>
          </cell>
          <cell r="K267">
            <v>26408953.899999999</v>
          </cell>
          <cell r="L267">
            <v>31047233.399999999</v>
          </cell>
          <cell r="M267">
            <v>84425679.620000005</v>
          </cell>
          <cell r="N267">
            <v>29685213.41</v>
          </cell>
          <cell r="O267">
            <v>28904188.5</v>
          </cell>
          <cell r="P267">
            <v>25836277.710000001</v>
          </cell>
          <cell r="Q267">
            <v>73028154.020000011</v>
          </cell>
          <cell r="R267">
            <v>26122013</v>
          </cell>
          <cell r="S267">
            <v>26349030.600000001</v>
          </cell>
          <cell r="T267">
            <v>20557110.420000002</v>
          </cell>
        </row>
        <row r="274">
          <cell r="B274" t="str">
            <v xml:space="preserve">Финансовый  результат </v>
          </cell>
          <cell r="D274">
            <v>210291063.33103395</v>
          </cell>
          <cell r="E274">
            <v>-43229251.541031599</v>
          </cell>
          <cell r="F274">
            <v>-17380273.903011486</v>
          </cell>
          <cell r="G274">
            <v>-13885582.881751243</v>
          </cell>
          <cell r="H274">
            <v>-11963394.75626887</v>
          </cell>
          <cell r="I274">
            <v>52600010.821752802</v>
          </cell>
          <cell r="J274">
            <v>8863365.7128686421</v>
          </cell>
          <cell r="K274">
            <v>22065241.436938684</v>
          </cell>
          <cell r="L274">
            <v>21671403.671945475</v>
          </cell>
          <cell r="M274">
            <v>184236142.81701261</v>
          </cell>
          <cell r="N274">
            <v>99220746.461013794</v>
          </cell>
          <cell r="O274">
            <v>35836672.059401199</v>
          </cell>
          <cell r="P274">
            <v>49178724.2965976</v>
          </cell>
          <cell r="Q274">
            <v>16684161.233300138</v>
          </cell>
          <cell r="R274">
            <v>18527535.578616332</v>
          </cell>
          <cell r="S274">
            <v>9539082.9725751579</v>
          </cell>
          <cell r="T274">
            <v>-11382457.317891352</v>
          </cell>
        </row>
        <row r="275">
          <cell r="B275" t="str">
            <v xml:space="preserve">Корпоративный  подоход  налог </v>
          </cell>
          <cell r="D275">
            <v>63087318.999310173</v>
          </cell>
          <cell r="E275">
            <v>-12968775.46230948</v>
          </cell>
          <cell r="F275">
            <v>-5214082.1709034452</v>
          </cell>
          <cell r="G275">
            <v>-4165674.8645253731</v>
          </cell>
          <cell r="H275">
            <v>-3589018.4268806609</v>
          </cell>
          <cell r="I275">
            <v>15780003.246525839</v>
          </cell>
          <cell r="J275">
            <v>2659009.7138605923</v>
          </cell>
          <cell r="K275">
            <v>6619572.4310816051</v>
          </cell>
          <cell r="L275">
            <v>6501421.101583642</v>
          </cell>
          <cell r="M275">
            <v>55270842.84510377</v>
          </cell>
          <cell r="N275">
            <v>29766223.938304137</v>
          </cell>
          <cell r="O275">
            <v>10751001.61782036</v>
          </cell>
          <cell r="P275">
            <v>14753617.288979279</v>
          </cell>
          <cell r="Q275">
            <v>5005248.3699900415</v>
          </cell>
          <cell r="R275">
            <v>5558260.6735848999</v>
          </cell>
          <cell r="S275">
            <v>2861724.8917725473</v>
          </cell>
          <cell r="T275">
            <v>-3414737.1953674057</v>
          </cell>
        </row>
        <row r="276">
          <cell r="B276" t="str">
            <v xml:space="preserve">Чистый доход </v>
          </cell>
          <cell r="D276">
            <v>147203744.33172375</v>
          </cell>
          <cell r="E276">
            <v>-30260476.078722119</v>
          </cell>
          <cell r="F276">
            <v>-12166191.732108042</v>
          </cell>
          <cell r="G276">
            <v>-9719908.017225869</v>
          </cell>
          <cell r="H276">
            <v>-8374376.3293882087</v>
          </cell>
          <cell r="I276">
            <v>36820007.575226963</v>
          </cell>
          <cell r="J276">
            <v>6204355.9990080502</v>
          </cell>
          <cell r="K276">
            <v>15445669.00585708</v>
          </cell>
          <cell r="L276">
            <v>15169982.570361834</v>
          </cell>
          <cell r="M276">
            <v>128965299.97190882</v>
          </cell>
          <cell r="N276">
            <v>69454522.522709653</v>
          </cell>
          <cell r="O276">
            <v>25085670.441580839</v>
          </cell>
          <cell r="P276">
            <v>34425107.007618323</v>
          </cell>
          <cell r="Q276">
            <v>11678912.863310093</v>
          </cell>
          <cell r="R276">
            <v>12969274.905031431</v>
          </cell>
          <cell r="S276">
            <v>6677358.0808026101</v>
          </cell>
          <cell r="T276">
            <v>-7967720.1225239467</v>
          </cell>
        </row>
        <row r="277">
          <cell r="B277" t="str">
            <v>Рентабельность чистого дохода</v>
          </cell>
        </row>
        <row r="278">
          <cell r="B278" t="str">
            <v>Дополнительные  денежные поступления</v>
          </cell>
        </row>
        <row r="285">
          <cell r="B285" t="str">
            <v>Инвестиции</v>
          </cell>
          <cell r="D285">
            <v>72973100</v>
          </cell>
          <cell r="E285">
            <v>14171860</v>
          </cell>
          <cell r="F285">
            <v>0</v>
          </cell>
          <cell r="G285">
            <v>0</v>
          </cell>
          <cell r="H285">
            <v>14171860</v>
          </cell>
          <cell r="I285">
            <v>22283160</v>
          </cell>
          <cell r="J285">
            <v>0</v>
          </cell>
          <cell r="K285">
            <v>22283160</v>
          </cell>
          <cell r="L285">
            <v>0</v>
          </cell>
          <cell r="M285">
            <v>21923520</v>
          </cell>
          <cell r="N285">
            <v>21923520</v>
          </cell>
          <cell r="O285">
            <v>0</v>
          </cell>
          <cell r="P285">
            <v>0</v>
          </cell>
          <cell r="Q285">
            <v>14594560</v>
          </cell>
          <cell r="R285">
            <v>14594560</v>
          </cell>
          <cell r="S285">
            <v>0</v>
          </cell>
          <cell r="T285">
            <v>0</v>
          </cell>
        </row>
      </sheetData>
      <sheetData sheetId="3"/>
      <sheetData sheetId="4"/>
      <sheetData sheetId="5"/>
      <sheetData sheetId="6"/>
      <sheetData sheetId="7">
        <row r="10">
          <cell r="A10" t="str">
            <v>2.4.</v>
          </cell>
          <cell r="C10" t="str">
            <v xml:space="preserve">Накладные расходы, ВСЕГО </v>
          </cell>
          <cell r="D10">
            <v>6487642.9629241377</v>
          </cell>
          <cell r="E10">
            <v>1539892.4392137933</v>
          </cell>
          <cell r="F10">
            <v>513095.39353103453</v>
          </cell>
          <cell r="G10">
            <v>515451.47973793105</v>
          </cell>
          <cell r="H10">
            <v>511345.56594482763</v>
          </cell>
          <cell r="I10">
            <v>1609128.7378344827</v>
          </cell>
          <cell r="J10">
            <v>505636.56594482763</v>
          </cell>
          <cell r="K10">
            <v>601961.51973793108</v>
          </cell>
          <cell r="L10">
            <v>501530.65215172415</v>
          </cell>
          <cell r="M10">
            <v>1501707.780248276</v>
          </cell>
          <cell r="N10">
            <v>492536.53594482766</v>
          </cell>
          <cell r="O10">
            <v>501354.62215172418</v>
          </cell>
          <cell r="P10">
            <v>507816.62215172418</v>
          </cell>
          <cell r="Q10">
            <v>1836914.005627586</v>
          </cell>
          <cell r="R10">
            <v>494643.04973793105</v>
          </cell>
          <cell r="S10">
            <v>598300.90215172409</v>
          </cell>
          <cell r="T10">
            <v>743970.05373793107</v>
          </cell>
        </row>
        <row r="12">
          <cell r="A12" t="str">
            <v>2.4.1.</v>
          </cell>
          <cell r="B12" t="str">
            <v>Фонд оплаты труда цехового персонала</v>
          </cell>
          <cell r="D12">
            <v>3787684</v>
          </cell>
          <cell r="E12">
            <v>855876</v>
          </cell>
          <cell r="F12">
            <v>285292</v>
          </cell>
          <cell r="G12">
            <v>285292</v>
          </cell>
          <cell r="H12">
            <v>285292</v>
          </cell>
          <cell r="I12">
            <v>938676</v>
          </cell>
          <cell r="J12">
            <v>285292</v>
          </cell>
          <cell r="K12">
            <v>368092</v>
          </cell>
          <cell r="L12">
            <v>285292</v>
          </cell>
          <cell r="M12">
            <v>855876</v>
          </cell>
          <cell r="N12">
            <v>285292</v>
          </cell>
          <cell r="O12">
            <v>285292</v>
          </cell>
          <cell r="P12">
            <v>285292</v>
          </cell>
          <cell r="Q12">
            <v>1137256</v>
          </cell>
          <cell r="R12">
            <v>285292</v>
          </cell>
          <cell r="S12">
            <v>362892</v>
          </cell>
          <cell r="T12">
            <v>489072</v>
          </cell>
        </row>
        <row r="13">
          <cell r="A13" t="str">
            <v>2.4.2.</v>
          </cell>
          <cell r="B13" t="str">
            <v xml:space="preserve">Социальный налог </v>
          </cell>
          <cell r="D13">
            <v>681783.12</v>
          </cell>
          <cell r="E13">
            <v>154057.68</v>
          </cell>
          <cell r="F13">
            <v>51352.56</v>
          </cell>
          <cell r="G13">
            <v>51352.56</v>
          </cell>
          <cell r="H13">
            <v>51352.56</v>
          </cell>
          <cell r="I13">
            <v>168961.68</v>
          </cell>
          <cell r="J13">
            <v>51352.56</v>
          </cell>
          <cell r="K13">
            <v>66256.56</v>
          </cell>
          <cell r="L13">
            <v>51352.56</v>
          </cell>
          <cell r="M13">
            <v>154057.68</v>
          </cell>
          <cell r="N13">
            <v>51352.56</v>
          </cell>
          <cell r="O13">
            <v>51352.56</v>
          </cell>
          <cell r="P13">
            <v>51352.56</v>
          </cell>
          <cell r="Q13">
            <v>204706.08000000002</v>
          </cell>
          <cell r="R13">
            <v>51352.56</v>
          </cell>
          <cell r="S13">
            <v>65320.56</v>
          </cell>
          <cell r="T13">
            <v>88032.960000000006</v>
          </cell>
        </row>
        <row r="15">
          <cell r="A15" t="str">
            <v>2.4.3.</v>
          </cell>
          <cell r="B15" t="str">
            <v>Амортизация</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row>
        <row r="26">
          <cell r="A26" t="str">
            <v>2.4.4.</v>
          </cell>
          <cell r="B26" t="str">
            <v>Коммунальные расходы</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row>
        <row r="36">
          <cell r="A36" t="str">
            <v>2.4.5.</v>
          </cell>
          <cell r="B36" t="str">
            <v>Расходы на содержание основных средств</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row>
        <row r="46">
          <cell r="A46" t="str">
            <v>2.4.6.</v>
          </cell>
          <cell r="B46" t="str">
            <v xml:space="preserve">Расходы по охране  </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row>
        <row r="52">
          <cell r="A52" t="str">
            <v>2.4.7.</v>
          </cell>
          <cell r="B52" t="str">
            <v>ГСМ</v>
          </cell>
          <cell r="D52">
            <v>583189.6551724138</v>
          </cell>
          <cell r="E52">
            <v>139965.5172413793</v>
          </cell>
          <cell r="F52">
            <v>44322.413793103449</v>
          </cell>
          <cell r="G52">
            <v>46655.172413793109</v>
          </cell>
          <cell r="H52">
            <v>48987.931034482761</v>
          </cell>
          <cell r="I52">
            <v>146963.79310344829</v>
          </cell>
          <cell r="J52">
            <v>48987.931034482761</v>
          </cell>
          <cell r="K52">
            <v>46655.172413793109</v>
          </cell>
          <cell r="L52">
            <v>51320.68965517242</v>
          </cell>
          <cell r="M52">
            <v>151629.31034482759</v>
          </cell>
          <cell r="N52">
            <v>48987.931034482761</v>
          </cell>
          <cell r="O52">
            <v>51320.68965517242</v>
          </cell>
          <cell r="P52">
            <v>51320.68965517242</v>
          </cell>
          <cell r="Q52">
            <v>144631.03448275864</v>
          </cell>
          <cell r="R52">
            <v>46655.172413793109</v>
          </cell>
          <cell r="S52">
            <v>51320.68965517242</v>
          </cell>
          <cell r="T52">
            <v>46655.172413793109</v>
          </cell>
        </row>
        <row r="57">
          <cell r="A57" t="str">
            <v>2.4.8.</v>
          </cell>
          <cell r="B57" t="str">
            <v xml:space="preserve">Текущий ремонт </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row>
        <row r="69">
          <cell r="A69" t="str">
            <v>2.4.9.</v>
          </cell>
          <cell r="B69" t="str">
            <v>Командировочные расходы</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row>
        <row r="79">
          <cell r="A79" t="str">
            <v>2.4.10.</v>
          </cell>
          <cell r="B79" t="str">
            <v>Услуги связи</v>
          </cell>
          <cell r="D79">
            <v>1375120.62</v>
          </cell>
          <cell r="E79">
            <v>376225</v>
          </cell>
          <cell r="F79">
            <v>127475</v>
          </cell>
          <cell r="G79">
            <v>127475</v>
          </cell>
          <cell r="H79">
            <v>121275</v>
          </cell>
          <cell r="I79">
            <v>339712</v>
          </cell>
          <cell r="J79">
            <v>115304</v>
          </cell>
          <cell r="K79">
            <v>115304</v>
          </cell>
          <cell r="L79">
            <v>109104</v>
          </cell>
          <cell r="M79">
            <v>325997.91000000003</v>
          </cell>
          <cell r="N79">
            <v>102465.97</v>
          </cell>
          <cell r="O79">
            <v>108665.97</v>
          </cell>
          <cell r="P79">
            <v>114865.97</v>
          </cell>
          <cell r="Q79">
            <v>333185.71000000002</v>
          </cell>
          <cell r="R79">
            <v>106928.57</v>
          </cell>
          <cell r="S79">
            <v>113128.57</v>
          </cell>
          <cell r="T79">
            <v>113128.57</v>
          </cell>
        </row>
        <row r="87">
          <cell r="A87" t="str">
            <v>2.4.11.</v>
          </cell>
          <cell r="B87" t="str">
            <v xml:space="preserve">Аренда </v>
          </cell>
          <cell r="D87">
            <v>4200</v>
          </cell>
          <cell r="E87">
            <v>1000</v>
          </cell>
          <cell r="F87">
            <v>400</v>
          </cell>
          <cell r="G87">
            <v>400</v>
          </cell>
          <cell r="H87">
            <v>200</v>
          </cell>
          <cell r="I87">
            <v>1000</v>
          </cell>
          <cell r="J87">
            <v>400</v>
          </cell>
          <cell r="K87">
            <v>400</v>
          </cell>
          <cell r="L87">
            <v>200</v>
          </cell>
          <cell r="M87">
            <v>1200</v>
          </cell>
          <cell r="N87">
            <v>200</v>
          </cell>
          <cell r="O87">
            <v>400</v>
          </cell>
          <cell r="P87">
            <v>600</v>
          </cell>
          <cell r="Q87">
            <v>1000</v>
          </cell>
          <cell r="R87">
            <v>200</v>
          </cell>
          <cell r="S87">
            <v>400</v>
          </cell>
          <cell r="T87">
            <v>400</v>
          </cell>
        </row>
        <row r="95">
          <cell r="A95" t="str">
            <v>2.4.12.</v>
          </cell>
          <cell r="B95" t="str">
            <v>Страхование</v>
          </cell>
          <cell r="D95">
            <v>3837</v>
          </cell>
          <cell r="E95">
            <v>959.25</v>
          </cell>
          <cell r="F95">
            <v>319.75</v>
          </cell>
          <cell r="G95">
            <v>319.75</v>
          </cell>
          <cell r="H95">
            <v>319.75</v>
          </cell>
          <cell r="I95">
            <v>959.25</v>
          </cell>
          <cell r="J95">
            <v>319.75</v>
          </cell>
          <cell r="K95">
            <v>319.75</v>
          </cell>
          <cell r="L95">
            <v>319.75</v>
          </cell>
          <cell r="M95">
            <v>959.25</v>
          </cell>
          <cell r="N95">
            <v>319.75</v>
          </cell>
          <cell r="O95">
            <v>319.75</v>
          </cell>
          <cell r="P95">
            <v>319.75</v>
          </cell>
          <cell r="Q95">
            <v>959.25</v>
          </cell>
          <cell r="R95">
            <v>319.75</v>
          </cell>
          <cell r="S95">
            <v>319.75</v>
          </cell>
          <cell r="T95">
            <v>319.75</v>
          </cell>
        </row>
        <row r="103">
          <cell r="A103" t="str">
            <v>2.4.13.</v>
          </cell>
          <cell r="B103" t="str">
            <v>Хозяйственные расходы</v>
          </cell>
          <cell r="D103">
            <v>51828.567751724142</v>
          </cell>
          <cell r="E103">
            <v>11808.991972413794</v>
          </cell>
          <cell r="F103">
            <v>3933.6697379310349</v>
          </cell>
          <cell r="G103">
            <v>3956.9973241379312</v>
          </cell>
          <cell r="H103">
            <v>3918.3249103448279</v>
          </cell>
          <cell r="I103">
            <v>12856.014731034484</v>
          </cell>
          <cell r="J103">
            <v>3980.3249103448279</v>
          </cell>
          <cell r="K103">
            <v>4934.0373241379311</v>
          </cell>
          <cell r="L103">
            <v>3941.6524965517242</v>
          </cell>
          <cell r="M103">
            <v>11987.629903448276</v>
          </cell>
          <cell r="N103">
            <v>3918.3249103448279</v>
          </cell>
          <cell r="O103">
            <v>4003.6524965517242</v>
          </cell>
          <cell r="P103">
            <v>4065.6524965517242</v>
          </cell>
          <cell r="Q103">
            <v>15175.931144827586</v>
          </cell>
          <cell r="R103">
            <v>3894.9973241379312</v>
          </cell>
          <cell r="S103">
            <v>4919.332496551724</v>
          </cell>
          <cell r="T103">
            <v>6361.6013241379314</v>
          </cell>
        </row>
        <row r="113">
          <cell r="A113" t="str">
            <v>2.4.14.</v>
          </cell>
          <cell r="B113" t="str">
            <v>Информационно-аналитические услуги</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row>
        <row r="125">
          <cell r="A125" t="str">
            <v>2.4.15.</v>
          </cell>
          <cell r="B125" t="str">
            <v>Прочие расходы</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row>
        <row r="148">
          <cell r="A148" t="str">
            <v>2.4.16.</v>
          </cell>
          <cell r="B148" t="str">
            <v>Транспортно-экспедиторские расходы</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row>
        <row r="153">
          <cell r="A153" t="str">
            <v>2.4.17.</v>
          </cell>
          <cell r="B153" t="str">
            <v>Реклама</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row>
        <row r="157">
          <cell r="A157" t="str">
            <v>2.4.18.</v>
          </cell>
          <cell r="B157" t="str">
            <v>Услуги банка</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row>
        <row r="161">
          <cell r="A161" t="str">
            <v>2.4.19.</v>
          </cell>
          <cell r="B161" t="str">
            <v>Представительские расходы</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row>
        <row r="165">
          <cell r="A165" t="str">
            <v>2.4.20.</v>
          </cell>
          <cell r="B165" t="str">
            <v>Таможенные расходы</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row>
        <row r="170">
          <cell r="A170" t="str">
            <v>2.4.21.</v>
          </cell>
          <cell r="B170" t="str">
            <v>Налоги, сборы, платы</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Справочник"/>
    </sheetNames>
    <sheetDataSet>
      <sheetData sheetId="0"/>
      <sheetData sheetId="1"/>
      <sheetData sheetId="2"/>
      <sheetData sheetId="3"/>
      <sheetData sheetId="4"/>
      <sheetData sheetId="5"/>
      <sheetData sheetId="6"/>
      <sheetData sheetId="7"/>
      <sheetData sheetId="8"/>
      <sheetData sheetId="9">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0"/>
      <sheetData sheetId="11"/>
      <sheetData sheetId="12"/>
      <sheetData sheetId="13"/>
      <sheetData sheetId="1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13"/>
      <sheetName val="332"/>
    </sheetNames>
    <sheetDataSet>
      <sheetData sheetId="0">
        <row r="14">
          <cell r="B14" t="str">
            <v>А. Жанабаева</v>
          </cell>
        </row>
      </sheetData>
      <sheetData sheetId="1"/>
      <sheetData sheetId="2"/>
      <sheetData sheetId="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1-040"/>
      <sheetName val="гу-1-111"/>
      <sheetName val="гу-1-041"/>
      <sheetName val="ГУ-041"/>
      <sheetName val="ГУ-111"/>
      <sheetName val="1ГУ"/>
      <sheetName val="111"/>
      <sheetName val="111спец."/>
      <sheetName val="111раб."/>
      <sheetName val="113"/>
      <sheetName val="Лист2"/>
      <sheetName val="114"/>
      <sheetName val="121"/>
      <sheetName val="122"/>
      <sheetName val="123"/>
      <sheetName val="131спец"/>
      <sheetName val="135"/>
      <sheetName val="149 раб"/>
      <sheetName val="141"/>
      <sheetName val="141-нор"/>
      <sheetName val="142-"/>
      <sheetName val="норма амб"/>
      <sheetName val="норма стац"/>
      <sheetName val="132-баклаб"/>
      <sheetName val="143"/>
      <sheetName val="143-норма"/>
      <sheetName val="144-ГСМ-"/>
      <sheetName val="Лист3"/>
      <sheetName val="149"/>
      <sheetName val="бумага"/>
      <sheetName val="канц"/>
      <sheetName val="свод моющ"/>
      <sheetName val="расчет чистящего"/>
      <sheetName val="расчет моющ"/>
      <sheetName val="хозтовары"/>
      <sheetName val="дезср"/>
      <sheetName val="строймат и пож инв"/>
      <sheetName val="пож-проч"/>
      <sheetName val="вещ"/>
      <sheetName val="спортинв"/>
      <sheetName val="автозап"/>
      <sheetName val="подписка"/>
      <sheetName val="подп-проч"/>
      <sheetName val="туалетн"/>
      <sheetName val="прочее"/>
      <sheetName val="Масло"/>
      <sheetName val="рас масла"/>
      <sheetName val="151-свод"/>
      <sheetName val="151-вода"/>
      <sheetName val="151-свет"/>
      <sheetName val="151-тепло"/>
      <sheetName val="тепло-рас"/>
      <sheetName val="152"/>
      <sheetName val="рас-152"/>
      <sheetName val="159-1"/>
      <sheetName val="159-свод"/>
      <sheetName val="159"/>
      <sheetName val="свод-проч-содер"/>
      <sheetName val="банк усл"/>
      <sheetName val="команд"/>
      <sheetName val="тек.рем"/>
      <sheetName val="повыш квал"/>
      <sheetName val="рас-содерж"/>
      <sheetName val="мусор"/>
      <sheetName val="расшифровка"/>
      <sheetName val="рас-прочие"/>
      <sheetName val="калораж"/>
      <sheetName val="161-13"/>
      <sheetName val="рас 161"/>
      <sheetName val="169"/>
      <sheetName val="рас169"/>
      <sheetName val="322"/>
      <sheetName val="139-2013"/>
      <sheetName val="139-041"/>
      <sheetName val="041-415"/>
      <sheetName val="041-413"/>
      <sheetName val="139-111"/>
      <sheetName val="рас меб"/>
      <sheetName val="411-13"/>
      <sheetName val="411-14"/>
      <sheetName val="411-15"/>
      <sheetName val="411-2014"/>
      <sheetName val="411-111"/>
      <sheetName val="411-2013"/>
      <sheetName val="411-2015"/>
      <sheetName val="411-меб"/>
      <sheetName val="КОМП"/>
      <sheetName val="2013-ком"/>
      <sheetName val="2015-комп"/>
      <sheetName val="452-13"/>
      <sheetName val="рас452"/>
      <sheetName val="111-411"/>
      <sheetName val="411-кбо"/>
    </sheetNames>
    <sheetDataSet>
      <sheetData sheetId="0" refreshError="1">
        <row r="7">
          <cell r="B7" t="str">
            <v>Министерство внутренних дел РК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 val="Справочник"/>
      <sheetName val="1ГУ (2)"/>
      <sheetName val="111 И.Б"/>
      <sheetName val="111 И.Б 12 г"/>
      <sheetName val="111 И.Б 13 г "/>
      <sheetName val="111спец."/>
      <sheetName val="111спец. 12 г."/>
      <sheetName val="111спец. 13 г."/>
      <sheetName val="111раб."/>
      <sheetName val="111раб. 12 г"/>
      <sheetName val="111раб. 13 г"/>
      <sheetName val="113 И.Б."/>
      <sheetName val="113 И.Б. 12 г"/>
      <sheetName val="113 И.Б. 13 г"/>
      <sheetName val="114 И.Б."/>
      <sheetName val="114 И.Б. 12 г"/>
      <sheetName val="114 И.Б. 13 г"/>
      <sheetName val="121 И.Б."/>
      <sheetName val="121 И.Б. 12 г"/>
      <sheetName val="121 И.Б. 13 г "/>
      <sheetName val="122 И.Б."/>
      <sheetName val="122 И.Б. 12 г"/>
      <sheetName val="122 И.Б. 13 г"/>
      <sheetName val="149 раб И.Б."/>
      <sheetName val="149 раб И.Б. 12 г"/>
      <sheetName val="149 раб И.Б. 13 г"/>
      <sheetName val="149спец И.Б."/>
      <sheetName val="149спец И.Б. 12 г"/>
      <sheetName val="149спец И.Б. 13 г"/>
      <sheetName val="334 И.Б."/>
      <sheetName val="334 И.Б. 12г"/>
      <sheetName val="334 И.Б. 13г"/>
      <sheetName val="334 И.Б. сверх"/>
      <sheetName val="334 И.Б. сверх 12г"/>
      <sheetName val="334 И.Б. сверх 13г"/>
    </sheetNames>
    <sheetDataSet>
      <sheetData sheetId="0" refreshError="1"/>
      <sheetData sheetId="1" refreshError="1">
        <row r="8">
          <cell r="B8" t="str">
            <v>Подготовка специалистов для уголовно-исполнительной системы</v>
          </cell>
        </row>
        <row r="16">
          <cell r="B16" t="str">
            <v>Академия  КУИС МЮ РК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
      <sheetName val="139 "/>
      <sheetName val="411"/>
      <sheetName val="452"/>
    </sheetNames>
    <sheetDataSet>
      <sheetData sheetId="0" refreshError="1">
        <row r="6">
          <cell r="B6" t="str">
            <v>Общественный порядок и безопасность</v>
          </cell>
        </row>
      </sheetData>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59-2013"/>
      <sheetName val="159-1-2013 "/>
      <sheetName val="159 прочие 2014 оборудование"/>
      <sheetName val="159 прочие усл- 2014."/>
      <sheetName val="159 -каллораж2014."/>
      <sheetName val="расшиф 159 обслуж. здания 2014."/>
      <sheetName val="информац по тек рем (2014) "/>
      <sheetName val="расшифровка 159 -2013"/>
      <sheetName val="психологи(2013)"/>
      <sheetName val="мед 2013"/>
      <sheetName val="мед-2013-2"/>
      <sheetName val="анализы -2013 (2)"/>
      <sheetName val="анализы-2013"/>
      <sheetName val="159 расш (2013)"/>
      <sheetName val="159-2014"/>
      <sheetName val="159-1-2014 "/>
      <sheetName val="инф по тек. рем. 2015"/>
      <sheetName val="расшиф 159 обслуж. здания 2014"/>
      <sheetName val="159 прочие 2014 оборудовани "/>
      <sheetName val="ремонт ам 2014"/>
      <sheetName val="мед-2014-2"/>
      <sheetName val="мед-2014"/>
      <sheetName val="психологи(2014)"/>
      <sheetName val="159 расш (2014)"/>
      <sheetName val="калораж-2014"/>
      <sheetName val="159 прочие услуги- 2014"/>
      <sheetName val="анализы -2014 (2)"/>
      <sheetName val="анализы-2014"/>
      <sheetName val="расш 159-2014"/>
      <sheetName val="159-2015"/>
      <sheetName val="159-1-2015"/>
      <sheetName val="информац по тек рем 2016"/>
      <sheetName val="расшиф 159 обслуж. здания 2015"/>
      <sheetName val="159 прочие 2015 оборудовани"/>
      <sheetName val="ремонт автомаш"/>
      <sheetName val="мед-2015-2"/>
      <sheetName val="мед-2015"/>
      <sheetName val="159 расш (2015)"/>
      <sheetName val="159 прочие услуги- 2015"/>
      <sheetName val="калораж-2015"/>
      <sheetName val="анализы-2015"/>
      <sheetName val="анализы -2015 (2)"/>
      <sheetName val="расш159-2015"/>
    </sheetNames>
    <sheetDataSet>
      <sheetData sheetId="0">
        <row r="6">
          <cell r="B6" t="str">
            <v>Общественный порядок, безопасность, правовая,судебная, уголовно-исполнительная деятельность</v>
          </cell>
        </row>
        <row r="8">
          <cell r="B8" t="str">
            <v>Содержание осужденных, подозреваемых и обвиняемых лиц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1"/>
      <sheetName val="125-2012"/>
      <sheetName val="125-2013"/>
      <sheetName val="131"/>
      <sheetName val="131 нормы"/>
      <sheetName val="131 больные"/>
      <sheetName val="132"/>
      <sheetName val="132-норма амб сс"/>
      <sheetName val="132-норма стац сс "/>
      <sheetName val="132-клин лаб сс "/>
      <sheetName val="132-баклаб сс"/>
      <sheetName val="132-противотуб сс"/>
      <sheetName val="132-патоген. сс"/>
      <sheetName val="134-2011"/>
      <sheetName val="134-2012"/>
      <sheetName val="134-2013"/>
      <sheetName val="134-норма"/>
      <sheetName val="135-12г."/>
      <sheetName val="135-13"/>
      <sheetName val="135-14"/>
      <sheetName val="139"/>
      <sheetName val="139-02 бумага"/>
      <sheetName val="139-расч"/>
      <sheetName val="вещ"/>
      <sheetName val="постель"/>
      <sheetName val="ГСМ"/>
      <sheetName val="моющ расшиф"/>
      <sheetName val="стройматериалы"/>
      <sheetName val="чистящее средство"/>
      <sheetName val="подп.139"/>
      <sheetName val="141-свод"/>
      <sheetName val="141-вода"/>
      <sheetName val="141- свет"/>
      <sheetName val="141-тепло"/>
      <sheetName val="прил141-тепло"/>
      <sheetName val="142"/>
      <sheetName val="прил к 142 "/>
      <sheetName val="149 -2012"/>
      <sheetName val="149-1-2012"/>
      <sheetName val="149-2013"/>
      <sheetName val="расш.149"/>
      <sheetName val="расшиф 149"/>
      <sheetName val="расчет мусора"/>
      <sheetName val="149спец"/>
      <sheetName val="149 раб"/>
      <sheetName val="151-2011"/>
      <sheetName val="151-2012"/>
      <sheetName val="151-2013"/>
      <sheetName val="ПРИЛ 151"/>
      <sheetName val="159"/>
      <sheetName val="431-2012"/>
      <sheetName val="431-2013"/>
      <sheetName val="431-2014"/>
      <sheetName val="расшифр 159"/>
    </sheetNames>
    <sheetDataSet>
      <sheetData sheetId="0">
        <row r="16">
          <cell r="B16" t="str">
            <v>Учреждение Ка-168/1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39"/>
      <sheetName val="139-расч-2013г."/>
      <sheetName val="прочее мебель 2013г."/>
      <sheetName val="139-расч-2014г. "/>
      <sheetName val="прочее мебель 2014г"/>
      <sheetName val="139-расч-2015г."/>
      <sheetName val="прочее мебель 2015г. "/>
      <sheetName val="информ 139 меб по ИУ"/>
      <sheetName val="411-комп-2013"/>
      <sheetName val="411-комп-2014"/>
      <sheetName val="411-комп-2015"/>
      <sheetName val="сводный расчет по ОС"/>
      <sheetName val="411сверхл.2013"/>
      <sheetName val="411сверхл.2014"/>
      <sheetName val="411сверхл.2015"/>
      <sheetName val="инфор прочие в разрезе учр"/>
      <sheetName val="по мед обор"/>
      <sheetName val="инфор по маш. gj exht;ltybzv"/>
      <sheetName val="инф кбо в разр учр  (2)"/>
      <sheetName val="информ по комп  "/>
      <sheetName val="452сверхл. (2013)"/>
      <sheetName val="452сверхл. (2014)"/>
      <sheetName val="452сверхл.(2015)"/>
      <sheetName val="прил452"/>
      <sheetName val="431сверхл."/>
      <sheetName val="прил 431 кап ремонт"/>
    </sheetNames>
    <sheetDataSet>
      <sheetData sheetId="0" refreshError="1">
        <row r="16">
          <cell r="B16" t="str">
            <v>РГУ "Учреждение ЕЦ 166/23" КУИС МВД РК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ат"/>
      <sheetName val="111-УИИ"/>
      <sheetName val="111-гос.сл"/>
      <sheetName val="113"/>
      <sheetName val="114"/>
      <sheetName val="121"/>
      <sheetName val="122"/>
      <sheetName val="125"/>
      <sheetName val="134"/>
      <sheetName val="134-норма"/>
      <sheetName val="135"/>
      <sheetName val="139"/>
      <sheetName val="139 (расшифровка)"/>
      <sheetName val="подписка"/>
      <sheetName val="Расш проч"/>
      <sheetName val="ГСМ"/>
      <sheetName val="141"/>
      <sheetName val="142"/>
      <sheetName val="расшифровка к 142"/>
      <sheetName val="143"/>
      <sheetName val="141-1"/>
      <sheetName val="145"/>
      <sheetName val="145-1"/>
      <sheetName val="147"/>
      <sheetName val="149-1"/>
      <sheetName val="149Расш"/>
      <sheetName val="расш.149 услуг"/>
      <sheetName val="149-з.пл"/>
      <sheetName val="149"/>
      <sheetName val="Расш 149изг."/>
      <sheetName val="149-з.пл-спец"/>
      <sheetName val="149-з.пл-раб"/>
      <sheetName val="151"/>
      <sheetName val="152"/>
      <sheetName val="159"/>
      <sheetName val="Лист1"/>
      <sheetName val="332"/>
    </sheetNames>
    <sheetDataSet>
      <sheetData sheetId="0" refreshError="1">
        <row r="16">
          <cell r="B16" t="str">
            <v>УКУИС по Кызылординской области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25-2013"/>
      <sheetName val="125-2014"/>
      <sheetName val="125-2015"/>
      <sheetName val="131 (2013)"/>
      <sheetName val="131 нормы (2013-1)"/>
      <sheetName val="нормы (2013-2)"/>
      <sheetName val="норма № 7 (2013)"/>
      <sheetName val="расч. к нормам 131 (2013)"/>
      <sheetName val="131 (2014)"/>
      <sheetName val="норма № 7 (2014)"/>
      <sheetName val="131 нормы (2014-1)"/>
      <sheetName val="нормы (2014-2)"/>
      <sheetName val="расч. к нормам 131 (2014)"/>
      <sheetName val="131 (2015)"/>
      <sheetName val="131 нормы (2015-1)"/>
      <sheetName val="нормы (2015-2)"/>
      <sheetName val="норма № 7 (2015)"/>
      <sheetName val="расч. к нормам 131 (2015)"/>
      <sheetName val="132 (2013 амб)"/>
      <sheetName val="132 (2014 амб) "/>
      <sheetName val="132 (2015 амб)"/>
      <sheetName val="132-норма амб (2013)"/>
      <sheetName val="132-норма амб (2014)"/>
      <sheetName val="132-норма амб (2015)"/>
      <sheetName val="132 (2013 стац)"/>
      <sheetName val="132 (2014 стац) "/>
      <sheetName val="132 (2015 стац)  "/>
      <sheetName val="132-норма стац (2013)"/>
      <sheetName val="132-норма стац (2014)"/>
      <sheetName val="132-норма стац (2015)"/>
      <sheetName val="132 (2013 мед)"/>
      <sheetName val="132 (2014 мед) "/>
      <sheetName val="132 (2015 мед) "/>
      <sheetName val="баклаб 2013"/>
      <sheetName val="баклаб 2014"/>
      <sheetName val="баклаб 2015"/>
      <sheetName val="всего ППР (2013)"/>
      <sheetName val="ППР (3)"/>
      <sheetName val="ППР (2)"/>
      <sheetName val="ППР 1 кат"/>
      <sheetName val="всего ППР (2014)"/>
      <sheetName val="ППР (2014-3)"/>
      <sheetName val="ППР (2014-2)"/>
      <sheetName val="ППР 1 кат(2014)"/>
      <sheetName val="всего ППР (2015)"/>
      <sheetName val="ППР (2015-3)"/>
      <sheetName val="ППР (2015-2)"/>
      <sheetName val="ППР 1 кат (2015)"/>
      <sheetName val="ПВР (2013)"/>
      <sheetName val="ПВР (2014)"/>
      <sheetName val="ПВР (2015)"/>
      <sheetName val="134-2013"/>
      <sheetName val="Лист3"/>
      <sheetName val="Лист2"/>
      <sheetName val="Лист1"/>
      <sheetName val="134-2014"/>
      <sheetName val="134-2015"/>
      <sheetName val="135-2013 "/>
      <sheetName val="расш135-2013 (2)"/>
      <sheetName val="135информация (2)"/>
      <sheetName val="135-2014"/>
      <sheetName val="135- рас 2014"/>
      <sheetName val="135-2015"/>
      <sheetName val="135-2015 (2)"/>
      <sheetName val="расш 135-2015"/>
      <sheetName val="135информация"/>
      <sheetName val="141-свод (2013)"/>
      <sheetName val="141-свод (2014)"/>
      <sheetName val="141-свод (2015)"/>
      <sheetName val="141-вода (2013)"/>
      <sheetName val="141-вода (2014)"/>
      <sheetName val="141-вода (2015)"/>
      <sheetName val="прил 141-вода (2013)"/>
      <sheetName val="141- свет (2013)"/>
      <sheetName val="141- свет (2014)"/>
      <sheetName val="141- свет (2015)"/>
      <sheetName val="прил 141-свет"/>
      <sheetName val="141-тепло (2013)"/>
      <sheetName val="141-тепло (2014)"/>
      <sheetName val="141-тепло (2015)"/>
      <sheetName val="прил141-тепло"/>
      <sheetName val="141- уголь (2013)"/>
      <sheetName val="141- уголь (2014)"/>
      <sheetName val="141- уголь (2015)"/>
      <sheetName val="142-2013 год"/>
      <sheetName val="прил к 142-2013год "/>
      <sheetName val="142-2014 год "/>
      <sheetName val="прил к 142-2014год"/>
      <sheetName val="142-2015 год"/>
      <sheetName val="прил к 142-2015год "/>
      <sheetName val="149-2013 "/>
      <sheetName val="149-1-2013 "/>
      <sheetName val="149 прочие 2013 оборудование"/>
      <sheetName val="149 прочие усл- 2013"/>
      <sheetName val="149 расш (2013)"/>
      <sheetName val="калораж-2013"/>
      <sheetName val="анализы-2013"/>
      <sheetName val="анализы -2013 (2)"/>
      <sheetName val="расшиф 149 обслуж. здания 2013"/>
      <sheetName val="информац по тек рем (2013) "/>
      <sheetName val="расшифровка 149 -2013"/>
      <sheetName val="психологи(2013)"/>
      <sheetName val="мед 2013"/>
      <sheetName val="мед-2013-2"/>
      <sheetName val="149-2014"/>
      <sheetName val="149-1-2014 "/>
      <sheetName val="информац по тек рем 2014 "/>
      <sheetName val="149 прочие 2014 оборудовани "/>
      <sheetName val="149 прочие услуги- 2014"/>
      <sheetName val="расш 149-2014"/>
      <sheetName val="149 расш (2014)"/>
      <sheetName val="калораж-2014"/>
      <sheetName val="анализы-2014"/>
      <sheetName val="анализы -2014 (2)"/>
      <sheetName val="психологи(2014)"/>
      <sheetName val="мед-2014"/>
      <sheetName val="мед-2014-2"/>
      <sheetName val="расшиф 149 обслуж. здания 2014"/>
      <sheetName val="149-2015 "/>
      <sheetName val="149-1-2015"/>
      <sheetName val="149 прочие 2015 оборудовани"/>
      <sheetName val="149 прочие услуги- 2015"/>
      <sheetName val="расш149-2015"/>
      <sheetName val="149 расш (2015)"/>
      <sheetName val="калораж-2015"/>
      <sheetName val="анализы-2015"/>
      <sheetName val="анализы -2015 (2)"/>
      <sheetName val="мед-2015"/>
      <sheetName val="мед-2015-2"/>
      <sheetName val="информац по тек рем 2015 "/>
      <sheetName val="расшиф 149 обслуж. здания 2015"/>
      <sheetName val="151-2013"/>
      <sheetName val="план 2013"/>
      <sheetName val="151- 2014"/>
      <sheetName val="план 2014"/>
      <sheetName val="151- 2015 "/>
      <sheetName val="план 2015"/>
      <sheetName val=" 159 (2013)"/>
      <sheetName val="расш 159-2013"/>
      <sheetName val="159 (2014)"/>
      <sheetName val="расш 159 (2014)"/>
      <sheetName val="159 (2015)"/>
      <sheetName val="расш159 (2015)"/>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ГУ (2)"/>
      <sheetName val="111-ат"/>
      <sheetName val="111-УИИ"/>
      <sheetName val="111-гос.сл"/>
      <sheetName val="113"/>
      <sheetName val="114"/>
      <sheetName val="121"/>
      <sheetName val="122"/>
      <sheetName val="125"/>
      <sheetName val="134"/>
      <sheetName val="134-норма"/>
      <sheetName val="135"/>
      <sheetName val="139"/>
      <sheetName val="139 (расшифровка)"/>
      <sheetName val="ГСМ"/>
      <sheetName val="141"/>
      <sheetName val="142"/>
      <sheetName val="143"/>
      <sheetName val="144"/>
      <sheetName val="145"/>
      <sheetName val="145-1"/>
      <sheetName val="146"/>
      <sheetName val="146Расш"/>
      <sheetName val="146-з.пл"/>
      <sheetName val="147 "/>
      <sheetName val="149"/>
      <sheetName val="149-з.пл-спец"/>
      <sheetName val="149-з.пл-раб"/>
      <sheetName val="151"/>
      <sheetName val="152"/>
      <sheetName val="157"/>
      <sheetName val="159"/>
      <sheetName val="332"/>
      <sheetName val="431"/>
      <sheetName val="149 командировочн"/>
    </sheetNames>
    <sheetDataSet>
      <sheetData sheetId="0" refreshError="1">
        <row r="10">
          <cell r="B10" t="str">
            <v>Аппараты  территориальных органов 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
      <sheetName val="111спец."/>
      <sheetName val="111раб"/>
      <sheetName val="113"/>
      <sheetName val="114"/>
      <sheetName val="121"/>
      <sheetName val="122"/>
      <sheetName val="149спец ИУ"/>
      <sheetName val="149спец СИ"/>
      <sheetName val="149 раб ИУ"/>
      <sheetName val="149 раб СИ"/>
      <sheetName val="3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 val="Справочник"/>
      <sheetName val="1ГУ (2)"/>
      <sheetName val="111 И.Б"/>
      <sheetName val="111 И.Б 12 г"/>
      <sheetName val="111 И.Б 13 г "/>
      <sheetName val="111спец."/>
      <sheetName val="111спец. 12 г."/>
      <sheetName val="111спец. 13 г."/>
      <sheetName val="111раб."/>
      <sheetName val="111раб. 12 г"/>
      <sheetName val="111раб. 13 г"/>
      <sheetName val="113 И.Б."/>
      <sheetName val="113 И.Б. 12 г"/>
      <sheetName val="113 И.Б. 13 г"/>
      <sheetName val="114 И.Б."/>
      <sheetName val="114 И.Б. 12 г"/>
      <sheetName val="114 И.Б. 13 г"/>
      <sheetName val="121 И.Б."/>
      <sheetName val="121 И.Б. 12 г"/>
      <sheetName val="121 И.Б. 13 г "/>
      <sheetName val="122 И.Б."/>
      <sheetName val="122 И.Б. 12 г"/>
      <sheetName val="122 И.Б. 13 г"/>
      <sheetName val="149 раб И.Б."/>
      <sheetName val="149 раб И.Б. 12 г"/>
      <sheetName val="149 раб И.Б. 13 г"/>
      <sheetName val="149спец И.Б."/>
      <sheetName val="149спец И.Б. 12 г"/>
      <sheetName val="149спец И.Б. 13 г"/>
      <sheetName val="334 И.Б."/>
      <sheetName val="334 И.Б. 12г"/>
      <sheetName val="334 И.Б. 13г"/>
      <sheetName val="334 И.Б. сверх"/>
      <sheetName val="334 И.Б. сверх 12г"/>
      <sheetName val="334 И.Б. сверх 13г"/>
    </sheetNames>
    <sheetDataSet>
      <sheetData sheetId="0" refreshError="1"/>
      <sheetData sheetId="1">
        <row r="8">
          <cell r="B8" t="str">
            <v>Подготовка специалистов для уголовно-исполнительной системы</v>
          </cell>
        </row>
      </sheetData>
      <sheetData sheetId="2" refreshError="1"/>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Лист2"/>
      <sheetName val="114"/>
      <sheetName val="121"/>
      <sheetName val="122"/>
      <sheetName val="125"/>
      <sheetName val="125-2"/>
      <sheetName val="125-3"/>
      <sheetName val="131"/>
      <sheetName val="131-норма"/>
      <sheetName val="Лист4"/>
      <sheetName val="норма-131"/>
      <sheetName val="132"/>
      <sheetName val="норма амб"/>
      <sheetName val="норма стац"/>
      <sheetName val="132-баклаб"/>
      <sheetName val="134-1"/>
      <sheetName val="134-2"/>
      <sheetName val="134-3"/>
      <sheetName val="134-норма"/>
      <sheetName val="135"/>
      <sheetName val="проч"/>
      <sheetName val="хоз"/>
      <sheetName val="139"/>
      <sheetName val="канц"/>
      <sheetName val="меб"/>
      <sheetName val="вещ"/>
      <sheetName val="пост"/>
      <sheetName val="ГСМ"/>
      <sheetName val="141-вода"/>
      <sheetName val="141-свет"/>
      <sheetName val="141-тепло"/>
      <sheetName val="тепло-рас"/>
      <sheetName val="142"/>
      <sheetName val="расш"/>
      <sheetName val="11-149"/>
      <sheetName val="12-149"/>
      <sheetName val="13-149"/>
      <sheetName val="149-cb"/>
      <sheetName val="149-1"/>
      <sheetName val="149-2"/>
      <sheetName val="149-3"/>
      <sheetName val="149спец"/>
      <sheetName val="149 раб"/>
      <sheetName val="149сверх"/>
      <sheetName val="149-12"/>
      <sheetName val="149-13"/>
      <sheetName val="151"/>
      <sheetName val="151-12г"/>
      <sheetName val="151-13"/>
      <sheetName val="159"/>
      <sheetName val="рас159"/>
      <sheetName val="159св"/>
      <sheetName val="332"/>
      <sheetName val="411"/>
      <sheetName val="411-12"/>
      <sheetName val="411-2"/>
      <sheetName val="411-1"/>
      <sheetName val="411-3"/>
      <sheetName val="411-кбо"/>
      <sheetName val="452 сверхл"/>
    </sheetNames>
    <sheetDataSet>
      <sheetData sheetId="0">
        <row r="16">
          <cell r="B16" t="str">
            <v>Учреждение ЕЦ- 166/24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1"/>
      <sheetName val="125-2012"/>
      <sheetName val="125-2013"/>
      <sheetName val="131"/>
      <sheetName val="131 нормы"/>
      <sheetName val="131 больные"/>
      <sheetName val="132"/>
      <sheetName val="132-норма амб сс"/>
      <sheetName val="132-норма стац сс "/>
      <sheetName val="132-клин лаб сс "/>
      <sheetName val="132-баклаб сс"/>
      <sheetName val="132-противотуб сс"/>
      <sheetName val="132-патоген. сс"/>
      <sheetName val="134-2011"/>
      <sheetName val="134-2012"/>
      <sheetName val="134-2013"/>
      <sheetName val="134-норма"/>
      <sheetName val="135-12г."/>
      <sheetName val="135-13"/>
      <sheetName val="135-14"/>
      <sheetName val="139"/>
      <sheetName val="139-02 бумага"/>
      <sheetName val="139-расч"/>
      <sheetName val="вещ"/>
      <sheetName val="постель"/>
      <sheetName val="ГСМ"/>
      <sheetName val="моющ расшиф"/>
      <sheetName val="стройматериалы"/>
      <sheetName val="чистящее средство"/>
      <sheetName val="подп.139"/>
      <sheetName val="141-свод"/>
      <sheetName val="141-вода"/>
      <sheetName val="141- свет"/>
      <sheetName val="141-тепло"/>
      <sheetName val="прил141-тепло"/>
      <sheetName val="142"/>
      <sheetName val="прил к 142 "/>
      <sheetName val="149 -2012"/>
      <sheetName val="149-1-2012"/>
      <sheetName val="149-2013"/>
      <sheetName val="расш.149"/>
      <sheetName val="расшиф 149"/>
      <sheetName val="расчет мусора"/>
      <sheetName val="149спец"/>
      <sheetName val="149 раб"/>
      <sheetName val="151-2011"/>
      <sheetName val="151-2012"/>
      <sheetName val="151-2013"/>
      <sheetName val="ПРИЛ 151"/>
      <sheetName val="159"/>
      <sheetName val="431-2012"/>
      <sheetName val="431-2013"/>
      <sheetName val="431-2014"/>
      <sheetName val="расшифр 159"/>
    </sheetNames>
    <sheetDataSet>
      <sheetData sheetId="0">
        <row r="16">
          <cell r="B16" t="str">
            <v>Учреждение Ка-168/1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11-ат"/>
      <sheetName val="111-УИИ"/>
      <sheetName val="111-гос.сл"/>
      <sheetName val="113"/>
      <sheetName val="114"/>
      <sheetName val="121"/>
      <sheetName val="122"/>
      <sheetName val="125"/>
      <sheetName val="134"/>
      <sheetName val="134-норма"/>
      <sheetName val="135"/>
      <sheetName val="139"/>
      <sheetName val="139 (расшифровка)"/>
      <sheetName val="ГСМ"/>
      <sheetName val="141"/>
      <sheetName val="142"/>
      <sheetName val="143"/>
      <sheetName val="144"/>
      <sheetName val="145"/>
      <sheetName val="145-1"/>
      <sheetName val="146"/>
      <sheetName val="146Расш"/>
      <sheetName val="146-з.пл"/>
      <sheetName val="147 "/>
      <sheetName val="149"/>
      <sheetName val="149-з.пл-спец"/>
      <sheetName val="149-з.пл-раб"/>
      <sheetName val="151"/>
      <sheetName val="152"/>
      <sheetName val="157"/>
      <sheetName val="159"/>
      <sheetName val="332"/>
    </sheetNames>
    <sheetDataSet>
      <sheetData sheetId="0" refreshError="1">
        <row r="12">
          <cell r="B12" t="str">
            <v>Д. Мусагулов</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ИТ (2)"/>
      <sheetName val="ЦИТ"/>
      <sheetName val="Справочник"/>
    </sheetNames>
    <sheetDataSet>
      <sheetData sheetId="0"/>
      <sheetData sheetId="1">
        <row r="10">
          <cell r="B10" t="str">
            <v xml:space="preserve">Себестоимость  </v>
          </cell>
          <cell r="D10">
            <v>659585009.21105528</v>
          </cell>
          <cell r="E10">
            <v>157488860.75949693</v>
          </cell>
          <cell r="F10">
            <v>51149462.308694139</v>
          </cell>
          <cell r="G10">
            <v>51919238.709587619</v>
          </cell>
          <cell r="H10">
            <v>54420159.741215162</v>
          </cell>
          <cell r="I10">
            <v>165688290.09164202</v>
          </cell>
          <cell r="J10">
            <v>54958308.4184836</v>
          </cell>
          <cell r="K10">
            <v>55386634.96387963</v>
          </cell>
          <cell r="L10">
            <v>55343346.709278792</v>
          </cell>
          <cell r="M10">
            <v>167988793.66342935</v>
          </cell>
          <cell r="N10">
            <v>59108651.161363214</v>
          </cell>
          <cell r="O10">
            <v>54734787.308344588</v>
          </cell>
          <cell r="P10">
            <v>54145355.193721555</v>
          </cell>
          <cell r="Q10">
            <v>168419064.69648701</v>
          </cell>
          <cell r="R10">
            <v>53518084.501819625</v>
          </cell>
          <cell r="S10">
            <v>54097593.905074336</v>
          </cell>
          <cell r="T10">
            <v>60803386.289593041</v>
          </cell>
        </row>
        <row r="20">
          <cell r="A20" t="str">
            <v>2.4.</v>
          </cell>
          <cell r="C20" t="str">
            <v xml:space="preserve">Накладные расходы, ВСЕГО </v>
          </cell>
          <cell r="D20">
            <v>370882679.16106933</v>
          </cell>
          <cell r="E20">
            <v>95343008.780409589</v>
          </cell>
          <cell r="F20">
            <v>31635388.462879136</v>
          </cell>
          <cell r="G20">
            <v>31644493.247623645</v>
          </cell>
          <cell r="H20">
            <v>32063127.069906808</v>
          </cell>
          <cell r="I20">
            <v>91468090.02115427</v>
          </cell>
          <cell r="J20">
            <v>32331630.922345746</v>
          </cell>
          <cell r="K20">
            <v>30184665.62582868</v>
          </cell>
          <cell r="L20">
            <v>28951793.47297984</v>
          </cell>
          <cell r="M20">
            <v>87494698.629478753</v>
          </cell>
          <cell r="N20">
            <v>29509294.927184306</v>
          </cell>
          <cell r="O20">
            <v>28517232.801206123</v>
          </cell>
          <cell r="P20">
            <v>29468170.90108832</v>
          </cell>
          <cell r="Q20">
            <v>96576881.730026737</v>
          </cell>
          <cell r="R20">
            <v>30028208.645763624</v>
          </cell>
          <cell r="S20">
            <v>31264618.752569951</v>
          </cell>
          <cell r="T20">
            <v>35284054.331693158</v>
          </cell>
        </row>
        <row r="22">
          <cell r="A22" t="str">
            <v>2.4.1.</v>
          </cell>
          <cell r="B22" t="str">
            <v>Фонд оплаты труда цехового персонала</v>
          </cell>
          <cell r="D22">
            <v>60173750</v>
          </cell>
          <cell r="E22">
            <v>14209850</v>
          </cell>
          <cell r="F22">
            <v>4679050</v>
          </cell>
          <cell r="G22">
            <v>4679050</v>
          </cell>
          <cell r="H22">
            <v>4851750</v>
          </cell>
          <cell r="I22">
            <v>14540650</v>
          </cell>
          <cell r="J22">
            <v>4837550</v>
          </cell>
          <cell r="K22">
            <v>4863050</v>
          </cell>
          <cell r="L22">
            <v>4840050</v>
          </cell>
          <cell r="M22">
            <v>14126850</v>
          </cell>
          <cell r="N22">
            <v>4768750</v>
          </cell>
          <cell r="O22">
            <v>4679050</v>
          </cell>
          <cell r="P22">
            <v>4679050</v>
          </cell>
          <cell r="Q22">
            <v>17296400</v>
          </cell>
          <cell r="R22">
            <v>4679050</v>
          </cell>
          <cell r="S22">
            <v>4679050</v>
          </cell>
          <cell r="T22">
            <v>7938300</v>
          </cell>
        </row>
        <row r="23">
          <cell r="A23" t="str">
            <v>2.4.2.</v>
          </cell>
          <cell r="B23" t="str">
            <v xml:space="preserve">Социальный налог </v>
          </cell>
          <cell r="D23">
            <v>10831275</v>
          </cell>
          <cell r="E23">
            <v>2557773</v>
          </cell>
          <cell r="F23">
            <v>842229</v>
          </cell>
          <cell r="G23">
            <v>842229</v>
          </cell>
          <cell r="H23">
            <v>873315</v>
          </cell>
          <cell r="I23">
            <v>2617317</v>
          </cell>
          <cell r="J23">
            <v>870759</v>
          </cell>
          <cell r="K23">
            <v>875349</v>
          </cell>
          <cell r="L23">
            <v>871209</v>
          </cell>
          <cell r="M23">
            <v>2542833</v>
          </cell>
          <cell r="N23">
            <v>858375</v>
          </cell>
          <cell r="O23">
            <v>842229</v>
          </cell>
          <cell r="P23">
            <v>842229</v>
          </cell>
          <cell r="Q23">
            <v>3113352</v>
          </cell>
          <cell r="R23">
            <v>842229</v>
          </cell>
          <cell r="S23">
            <v>842229</v>
          </cell>
          <cell r="T23">
            <v>1428894</v>
          </cell>
        </row>
        <row r="25">
          <cell r="A25" t="str">
            <v>2.4.3.</v>
          </cell>
          <cell r="B25" t="str">
            <v>Амортизация</v>
          </cell>
          <cell r="D25">
            <v>10561941.389999999</v>
          </cell>
          <cell r="E25">
            <v>2572978.98</v>
          </cell>
          <cell r="F25">
            <v>797654</v>
          </cell>
          <cell r="G25">
            <v>887662.49</v>
          </cell>
          <cell r="H25">
            <v>887662.49</v>
          </cell>
          <cell r="I25">
            <v>2662987.4700000002</v>
          </cell>
          <cell r="J25">
            <v>887662.49</v>
          </cell>
          <cell r="K25">
            <v>887662.49</v>
          </cell>
          <cell r="L25">
            <v>887662.49</v>
          </cell>
          <cell r="M25">
            <v>2662987.4700000002</v>
          </cell>
          <cell r="N25">
            <v>887662.49</v>
          </cell>
          <cell r="O25">
            <v>887662.49</v>
          </cell>
          <cell r="P25">
            <v>887662.49</v>
          </cell>
          <cell r="Q25">
            <v>2662987.4700000002</v>
          </cell>
          <cell r="R25">
            <v>887662.49</v>
          </cell>
          <cell r="S25">
            <v>887662.49</v>
          </cell>
          <cell r="T25">
            <v>887662.49</v>
          </cell>
        </row>
        <row r="37">
          <cell r="A37" t="str">
            <v>2.4.4.</v>
          </cell>
          <cell r="B37" t="str">
            <v>Коммунальные расходы</v>
          </cell>
          <cell r="D37">
            <v>488003.06399999995</v>
          </cell>
          <cell r="E37">
            <v>147916.321</v>
          </cell>
          <cell r="F37">
            <v>58180.390333333329</v>
          </cell>
          <cell r="G37">
            <v>41251.760333333332</v>
          </cell>
          <cell r="H37">
            <v>48484.170333333328</v>
          </cell>
          <cell r="I37">
            <v>98680.380999999994</v>
          </cell>
          <cell r="J37">
            <v>41328.320333333329</v>
          </cell>
          <cell r="K37">
            <v>28651.730333333333</v>
          </cell>
          <cell r="L37">
            <v>28700.330333333332</v>
          </cell>
          <cell r="M37">
            <v>97391.311000000002</v>
          </cell>
          <cell r="N37">
            <v>32467.010333333332</v>
          </cell>
          <cell r="O37">
            <v>32486.45033333333</v>
          </cell>
          <cell r="P37">
            <v>32437.850333333332</v>
          </cell>
          <cell r="Q37">
            <v>144015.05099999998</v>
          </cell>
          <cell r="R37">
            <v>32227.70033333333</v>
          </cell>
          <cell r="S37">
            <v>56146.740333333335</v>
          </cell>
          <cell r="T37">
            <v>55640.61033333333</v>
          </cell>
        </row>
        <row r="47">
          <cell r="A47" t="str">
            <v>2.4.5.</v>
          </cell>
          <cell r="B47" t="str">
            <v>Расходы на содержание основных средств</v>
          </cell>
          <cell r="D47">
            <v>8836698.5600000005</v>
          </cell>
          <cell r="E47">
            <v>2139216.06</v>
          </cell>
          <cell r="F47">
            <v>687518.7</v>
          </cell>
          <cell r="G47">
            <v>722813.26</v>
          </cell>
          <cell r="H47">
            <v>728884.1</v>
          </cell>
          <cell r="I47">
            <v>2219262.5</v>
          </cell>
          <cell r="J47">
            <v>713868.7</v>
          </cell>
          <cell r="K47">
            <v>749657.9</v>
          </cell>
          <cell r="L47">
            <v>755735.9</v>
          </cell>
          <cell r="M47">
            <v>2249177.5</v>
          </cell>
          <cell r="N47">
            <v>723518.7</v>
          </cell>
          <cell r="O47">
            <v>759771.1</v>
          </cell>
          <cell r="P47">
            <v>765887.7</v>
          </cell>
          <cell r="Q47">
            <v>2229042.5</v>
          </cell>
          <cell r="R47">
            <v>716518.7</v>
          </cell>
          <cell r="S47">
            <v>753184.3</v>
          </cell>
          <cell r="T47">
            <v>759339.5</v>
          </cell>
        </row>
        <row r="57">
          <cell r="A57" t="str">
            <v>2.4.6.</v>
          </cell>
          <cell r="B57" t="str">
            <v xml:space="preserve">Расходы по охране  </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row>
        <row r="63">
          <cell r="A63" t="str">
            <v>2.4.7.</v>
          </cell>
          <cell r="B63" t="str">
            <v>ГСМ</v>
          </cell>
          <cell r="D63">
            <v>1311378.5662033651</v>
          </cell>
          <cell r="E63">
            <v>308009.08924652525</v>
          </cell>
          <cell r="F63">
            <v>97050.109729334305</v>
          </cell>
          <cell r="G63">
            <v>102652.67008046819</v>
          </cell>
          <cell r="H63">
            <v>108306.30943672276</v>
          </cell>
          <cell r="I63">
            <v>328056.63862472575</v>
          </cell>
          <cell r="J63">
            <v>108822.47622531092</v>
          </cell>
          <cell r="K63">
            <v>104139.72201901977</v>
          </cell>
          <cell r="L63">
            <v>115094.44038039503</v>
          </cell>
          <cell r="M63">
            <v>343288.55157278711</v>
          </cell>
          <cell r="N63">
            <v>110379.04169714705</v>
          </cell>
          <cell r="O63">
            <v>116184.38185808339</v>
          </cell>
          <cell r="P63">
            <v>116725.12801755669</v>
          </cell>
          <cell r="Q63">
            <v>332024.28675932699</v>
          </cell>
          <cell r="R63">
            <v>106613.02121433798</v>
          </cell>
          <cell r="S63">
            <v>117815.06949524506</v>
          </cell>
          <cell r="T63">
            <v>107596.19604974399</v>
          </cell>
        </row>
        <row r="68">
          <cell r="A68" t="str">
            <v>2.4.8.</v>
          </cell>
          <cell r="B68" t="str">
            <v xml:space="preserve">Текущий ремонт </v>
          </cell>
          <cell r="D68">
            <v>7384368</v>
          </cell>
          <cell r="E68">
            <v>1846092</v>
          </cell>
          <cell r="F68">
            <v>615364</v>
          </cell>
          <cell r="G68">
            <v>615364</v>
          </cell>
          <cell r="H68">
            <v>615364</v>
          </cell>
          <cell r="I68">
            <v>1846092</v>
          </cell>
          <cell r="J68">
            <v>615364</v>
          </cell>
          <cell r="K68">
            <v>615364</v>
          </cell>
          <cell r="L68">
            <v>615364</v>
          </cell>
          <cell r="M68">
            <v>1846092</v>
          </cell>
          <cell r="N68">
            <v>615364</v>
          </cell>
          <cell r="O68">
            <v>615364</v>
          </cell>
          <cell r="P68">
            <v>615364</v>
          </cell>
          <cell r="Q68">
            <v>1846092</v>
          </cell>
          <cell r="R68">
            <v>615364</v>
          </cell>
          <cell r="S68">
            <v>615364</v>
          </cell>
          <cell r="T68">
            <v>615364</v>
          </cell>
        </row>
        <row r="80">
          <cell r="A80" t="str">
            <v>2.4.9.</v>
          </cell>
          <cell r="B80" t="str">
            <v>Командировочные расходы</v>
          </cell>
          <cell r="D80">
            <v>7713844.6999999993</v>
          </cell>
          <cell r="E80">
            <v>1146036.7</v>
          </cell>
          <cell r="F80">
            <v>297866.59999999998</v>
          </cell>
          <cell r="G80">
            <v>577212.1</v>
          </cell>
          <cell r="H80">
            <v>270958</v>
          </cell>
          <cell r="I80">
            <v>2254682.6800000002</v>
          </cell>
          <cell r="J80">
            <v>957761.74</v>
          </cell>
          <cell r="K80">
            <v>1096853.08</v>
          </cell>
          <cell r="L80">
            <v>200067.86</v>
          </cell>
          <cell r="M80">
            <v>2333364.13</v>
          </cell>
          <cell r="N80">
            <v>1061880.3400000001</v>
          </cell>
          <cell r="O80">
            <v>636175</v>
          </cell>
          <cell r="P80">
            <v>635308.79</v>
          </cell>
          <cell r="Q80">
            <v>1979761.19</v>
          </cell>
          <cell r="R80">
            <v>639256.05000000005</v>
          </cell>
          <cell r="S80">
            <v>557490.31000000006</v>
          </cell>
          <cell r="T80">
            <v>783014.83</v>
          </cell>
        </row>
        <row r="90">
          <cell r="A90" t="str">
            <v>2.4.10.</v>
          </cell>
          <cell r="B90" t="str">
            <v>Услуги связи</v>
          </cell>
          <cell r="D90">
            <v>5287298.3600000003</v>
          </cell>
          <cell r="E90">
            <v>1241823.31</v>
          </cell>
          <cell r="F90">
            <v>458547</v>
          </cell>
          <cell r="G90">
            <v>302102.46000000002</v>
          </cell>
          <cell r="H90">
            <v>481173.85</v>
          </cell>
          <cell r="I90">
            <v>1316646.45</v>
          </cell>
          <cell r="J90">
            <v>469852.45</v>
          </cell>
          <cell r="K90">
            <v>392751.7</v>
          </cell>
          <cell r="L90">
            <v>454042.3</v>
          </cell>
          <cell r="M90">
            <v>1146440.8</v>
          </cell>
          <cell r="N90">
            <v>443549.9</v>
          </cell>
          <cell r="O90">
            <v>221489.15</v>
          </cell>
          <cell r="P90">
            <v>481401.75</v>
          </cell>
          <cell r="Q90">
            <v>1582387.8</v>
          </cell>
          <cell r="R90">
            <v>455335</v>
          </cell>
          <cell r="S90">
            <v>548051.6</v>
          </cell>
          <cell r="T90">
            <v>579001.19999999995</v>
          </cell>
        </row>
        <row r="98">
          <cell r="A98" t="str">
            <v>2.4.11.</v>
          </cell>
          <cell r="B98" t="str">
            <v xml:space="preserve">Аренда </v>
          </cell>
          <cell r="D98">
            <v>3737711.7084521749</v>
          </cell>
          <cell r="E98">
            <v>933748.21271304367</v>
          </cell>
          <cell r="F98">
            <v>311198.99130434787</v>
          </cell>
          <cell r="G98">
            <v>311249.3521043479</v>
          </cell>
          <cell r="H98">
            <v>311299.8693043479</v>
          </cell>
          <cell r="I98">
            <v>934201.45991304365</v>
          </cell>
          <cell r="J98">
            <v>311349.91730434785</v>
          </cell>
          <cell r="K98">
            <v>311400.74730434787</v>
          </cell>
          <cell r="L98">
            <v>311450.79530434788</v>
          </cell>
          <cell r="M98">
            <v>934654.23791304359</v>
          </cell>
          <cell r="N98">
            <v>311500.84330434789</v>
          </cell>
          <cell r="O98">
            <v>311551.67330434785</v>
          </cell>
          <cell r="P98">
            <v>311601.72130434786</v>
          </cell>
          <cell r="Q98">
            <v>935107.79791304376</v>
          </cell>
          <cell r="R98">
            <v>311652.55130434787</v>
          </cell>
          <cell r="S98">
            <v>311702.59930434788</v>
          </cell>
          <cell r="T98">
            <v>311752.64730434789</v>
          </cell>
        </row>
        <row r="106">
          <cell r="A106" t="str">
            <v>2.4.12.</v>
          </cell>
          <cell r="B106" t="str">
            <v>Страхование</v>
          </cell>
          <cell r="D106">
            <v>1705859.6</v>
          </cell>
          <cell r="E106">
            <v>556150.37503622775</v>
          </cell>
          <cell r="F106">
            <v>179359.25668453512</v>
          </cell>
          <cell r="G106">
            <v>183784.68579515212</v>
          </cell>
          <cell r="H106">
            <v>193006.4325565405</v>
          </cell>
          <cell r="I106">
            <v>523877.26540959976</v>
          </cell>
          <cell r="J106">
            <v>197467.73675861469</v>
          </cell>
          <cell r="K106">
            <v>212450.24858577453</v>
          </cell>
          <cell r="L106">
            <v>113959.28006521054</v>
          </cell>
          <cell r="M106">
            <v>350027.72485498193</v>
          </cell>
          <cell r="N106">
            <v>132621.61012533773</v>
          </cell>
          <cell r="O106">
            <v>113183.83398621756</v>
          </cell>
          <cell r="P106">
            <v>104222.28074342663</v>
          </cell>
          <cell r="Q106">
            <v>275804.23469919054</v>
          </cell>
          <cell r="R106">
            <v>97835.820497809182</v>
          </cell>
          <cell r="S106">
            <v>94014.108954266048</v>
          </cell>
          <cell r="T106">
            <v>83954.305247115335</v>
          </cell>
        </row>
        <row r="114">
          <cell r="A114" t="str">
            <v>2.4.13.</v>
          </cell>
          <cell r="B114" t="str">
            <v>Хозяйственные расходы</v>
          </cell>
          <cell r="D114">
            <v>1047788</v>
          </cell>
          <cell r="E114">
            <v>255552</v>
          </cell>
          <cell r="F114">
            <v>85959</v>
          </cell>
          <cell r="G114">
            <v>84494</v>
          </cell>
          <cell r="H114">
            <v>85099</v>
          </cell>
          <cell r="I114">
            <v>269682</v>
          </cell>
          <cell r="J114">
            <v>89889</v>
          </cell>
          <cell r="K114">
            <v>89494</v>
          </cell>
          <cell r="L114">
            <v>90299</v>
          </cell>
          <cell r="M114">
            <v>268962</v>
          </cell>
          <cell r="N114">
            <v>89889</v>
          </cell>
          <cell r="O114">
            <v>89494</v>
          </cell>
          <cell r="P114">
            <v>89579</v>
          </cell>
          <cell r="Q114">
            <v>253592</v>
          </cell>
          <cell r="R114">
            <v>84889</v>
          </cell>
          <cell r="S114">
            <v>84309</v>
          </cell>
          <cell r="T114">
            <v>84394</v>
          </cell>
        </row>
        <row r="124">
          <cell r="A124" t="str">
            <v>2.4.14.</v>
          </cell>
          <cell r="B124" t="str">
            <v>Информационно-аналитические услуги</v>
          </cell>
          <cell r="D124">
            <v>222248268</v>
          </cell>
          <cell r="E124">
            <v>55562067</v>
          </cell>
          <cell r="F124">
            <v>18520689</v>
          </cell>
          <cell r="G124">
            <v>18520689</v>
          </cell>
          <cell r="H124">
            <v>18520689</v>
          </cell>
          <cell r="I124">
            <v>55562067</v>
          </cell>
          <cell r="J124">
            <v>18520689</v>
          </cell>
          <cell r="K124">
            <v>18520689</v>
          </cell>
          <cell r="L124">
            <v>18520689</v>
          </cell>
          <cell r="M124">
            <v>55562067</v>
          </cell>
          <cell r="N124">
            <v>18520689</v>
          </cell>
          <cell r="O124">
            <v>18520689</v>
          </cell>
          <cell r="P124">
            <v>18520689</v>
          </cell>
          <cell r="Q124">
            <v>55562067</v>
          </cell>
          <cell r="R124">
            <v>18520689</v>
          </cell>
          <cell r="S124">
            <v>18520689</v>
          </cell>
          <cell r="T124">
            <v>18520689</v>
          </cell>
        </row>
        <row r="136">
          <cell r="A136" t="str">
            <v>2.4.15.</v>
          </cell>
          <cell r="B136" t="str">
            <v>Прочие расходы</v>
          </cell>
          <cell r="D136">
            <v>5170012</v>
          </cell>
          <cell r="E136">
            <v>1262753</v>
          </cell>
          <cell r="F136">
            <v>422251</v>
          </cell>
          <cell r="G136">
            <v>420251</v>
          </cell>
          <cell r="H136">
            <v>420251</v>
          </cell>
          <cell r="I136">
            <v>1353753</v>
          </cell>
          <cell r="J136">
            <v>513251</v>
          </cell>
          <cell r="K136">
            <v>420251</v>
          </cell>
          <cell r="L136">
            <v>420251</v>
          </cell>
          <cell r="M136">
            <v>1262753</v>
          </cell>
          <cell r="N136">
            <v>422251</v>
          </cell>
          <cell r="O136">
            <v>420251</v>
          </cell>
          <cell r="P136">
            <v>420251</v>
          </cell>
          <cell r="Q136">
            <v>1290753</v>
          </cell>
          <cell r="R136">
            <v>422251</v>
          </cell>
          <cell r="S136">
            <v>448251</v>
          </cell>
          <cell r="T136">
            <v>420251</v>
          </cell>
        </row>
        <row r="159">
          <cell r="A159" t="str">
            <v>2.4.16.</v>
          </cell>
          <cell r="B159" t="str">
            <v>Транспортно-экспедиторские расходы</v>
          </cell>
          <cell r="D159">
            <v>1190405.1724137934</v>
          </cell>
          <cell r="E159">
            <v>249815.17241379316</v>
          </cell>
          <cell r="F159">
            <v>77706.594827586217</v>
          </cell>
          <cell r="G159">
            <v>81720.129310344855</v>
          </cell>
          <cell r="H159">
            <v>90388.448275862087</v>
          </cell>
          <cell r="I159">
            <v>317440.08620689664</v>
          </cell>
          <cell r="J159">
            <v>94340.301724137957</v>
          </cell>
          <cell r="K159">
            <v>108448.57758620691</v>
          </cell>
          <cell r="L159">
            <v>114651.20689655175</v>
          </cell>
          <cell r="M159">
            <v>348861.72413793107</v>
          </cell>
          <cell r="N159">
            <v>132072.80172413794</v>
          </cell>
          <cell r="O159">
            <v>112902.80172413796</v>
          </cell>
          <cell r="P159">
            <v>103886.1206896552</v>
          </cell>
          <cell r="Q159">
            <v>274288.18965517246</v>
          </cell>
          <cell r="R159">
            <v>97385.172413793116</v>
          </cell>
          <cell r="S159">
            <v>93368.534482758638</v>
          </cell>
          <cell r="T159">
            <v>83534.48275862071</v>
          </cell>
        </row>
        <row r="164">
          <cell r="A164" t="str">
            <v>2.4.17.</v>
          </cell>
          <cell r="B164" t="str">
            <v>Реклама</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row>
        <row r="168">
          <cell r="A168" t="str">
            <v>2.4.18.</v>
          </cell>
          <cell r="B168" t="str">
            <v>Услуги банка</v>
          </cell>
          <cell r="D168">
            <v>23194077.039999999</v>
          </cell>
          <cell r="E168">
            <v>10353227.560000001</v>
          </cell>
          <cell r="F168">
            <v>3504764.82</v>
          </cell>
          <cell r="G168">
            <v>3271967.34</v>
          </cell>
          <cell r="H168">
            <v>3576495.4</v>
          </cell>
          <cell r="I168">
            <v>4622694.09</v>
          </cell>
          <cell r="J168">
            <v>3101674.79</v>
          </cell>
          <cell r="K168">
            <v>908452.43</v>
          </cell>
          <cell r="L168">
            <v>612566.87</v>
          </cell>
          <cell r="M168">
            <v>1418948.18</v>
          </cell>
          <cell r="N168">
            <v>398324.19</v>
          </cell>
          <cell r="O168">
            <v>158748.92000000001</v>
          </cell>
          <cell r="P168">
            <v>861875.07</v>
          </cell>
          <cell r="Q168">
            <v>6799207.209999999</v>
          </cell>
          <cell r="R168">
            <v>1519250.14</v>
          </cell>
          <cell r="S168">
            <v>2655291</v>
          </cell>
          <cell r="T168">
            <v>2624666.0699999998</v>
          </cell>
        </row>
        <row r="172">
          <cell r="A172" t="str">
            <v>2.4.20.</v>
          </cell>
          <cell r="B172" t="str">
            <v>Представительские расходы</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row>
        <row r="176">
          <cell r="A176" t="str">
            <v>2.4.21.</v>
          </cell>
          <cell r="B176" t="str">
            <v>Таможенные расходы</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row>
        <row r="181">
          <cell r="A181" t="str">
            <v>2.4.22.</v>
          </cell>
          <cell r="B181" t="str">
            <v>Налоги, сборы, платы</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row>
      </sheetData>
      <sheetData sheetId="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Перечень"/>
      <sheetName val="1-ГУ (2)"/>
      <sheetName val="1-ГУ"/>
      <sheetName val="111-гос.сл."/>
      <sheetName val="111-ат"/>
      <sheetName val="111-УИИ"/>
      <sheetName val="113"/>
      <sheetName val="114"/>
      <sheetName val="121"/>
      <sheetName val="122"/>
      <sheetName val="125"/>
      <sheetName val="134"/>
      <sheetName val="134-норма"/>
      <sheetName val="135"/>
      <sheetName val="139комп"/>
      <sheetName val="139н"/>
      <sheetName val="139стараяФорма"/>
      <sheetName val="139 (расшифровка)"/>
      <sheetName val="ГСМ"/>
      <sheetName val="141-су"/>
      <sheetName val="141полив"/>
      <sheetName val="141-эл"/>
      <sheetName val="141 жылу"/>
      <sheetName val="141комыр"/>
      <sheetName val="142"/>
      <sheetName val="143"/>
      <sheetName val="147"/>
      <sheetName val="149"/>
      <sheetName val="149р"/>
      <sheetName val="151"/>
      <sheetName val="157"/>
      <sheetName val="159"/>
      <sheetName val="3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139-канц. (2)"/>
      <sheetName val="прилож. команд. 149"/>
      <sheetName val="расшиф 149"/>
      <sheetName val="информац по тек рем"/>
      <sheetName val="Лист1"/>
      <sheetName val="Лист2"/>
      <sheetName val="ПРИЛ 151"/>
      <sheetName val="1-ГУ"/>
      <sheetName val="1-ГУ (2)"/>
      <sheetName val="111-ат"/>
      <sheetName val="111-УИИ"/>
      <sheetName val="111-гос.сл"/>
      <sheetName val="135"/>
      <sheetName val="139- для обсл. зд."/>
      <sheetName val="расш 139 таблиц изн"/>
      <sheetName val="139-канц."/>
      <sheetName val="расшифровка моющих "/>
      <sheetName val="расш 139 подписки прочие"/>
      <sheetName val="139 подписка "/>
      <sheetName val="139 спорт. товары (2)"/>
      <sheetName val="прочие спортовары"/>
      <sheetName val="139 зап.части"/>
      <sheetName val="ГСМ бензин"/>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2012"/>
      <sheetName val="149-з.пл-спец"/>
      <sheetName val="149-з.пл-раб"/>
      <sheetName val="план команд"/>
      <sheetName val="157"/>
      <sheetName val="хозинвент прочие"/>
      <sheetName val="139 подписка"/>
      <sheetName val="подписка прочие"/>
      <sheetName val="чистящее средство"/>
      <sheetName val="моющ расшиф"/>
      <sheetName val="139 стр.мат (2)"/>
      <sheetName val="литература"/>
      <sheetName val="пожарный инвентарь"/>
      <sheetName val="ГСМ новая"/>
      <sheetName val="139 для школы"/>
      <sheetName val="143"/>
      <sheetName val="расшифровка по 143"/>
      <sheetName val="149-1-2011"/>
      <sheetName val="149-2011"/>
      <sheetName val="151-2011"/>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 val="Справочник"/>
      <sheetName val="1ГУ (2)"/>
      <sheetName val="111 И.Б"/>
      <sheetName val="111 И.Б 12 г"/>
      <sheetName val="111 И.Б 13 г "/>
      <sheetName val="111спец."/>
      <sheetName val="111спец. 12 г."/>
      <sheetName val="111спец. 13 г."/>
      <sheetName val="111раб."/>
      <sheetName val="111раб. 12 г"/>
      <sheetName val="111раб. 13 г"/>
      <sheetName val="113 И.Б."/>
      <sheetName val="113 И.Б. 12 г"/>
      <sheetName val="113 И.Б. 13 г"/>
      <sheetName val="114 И.Б."/>
      <sheetName val="114 И.Б. 12 г"/>
      <sheetName val="114 И.Б. 13 г"/>
      <sheetName val="121 И.Б."/>
      <sheetName val="121 И.Б. 12 г"/>
      <sheetName val="121 И.Б. 13 г "/>
      <sheetName val="122 И.Б."/>
      <sheetName val="122 И.Б. 12 г"/>
      <sheetName val="122 И.Б. 13 г"/>
      <sheetName val="149 раб И.Б."/>
      <sheetName val="149 раб И.Б. 12 г"/>
      <sheetName val="149 раб И.Б. 13 г"/>
      <sheetName val="149спец И.Б."/>
      <sheetName val="149спец И.Б. 12 г"/>
      <sheetName val="149спец И.Б. 13 г"/>
      <sheetName val="334 И.Б."/>
      <sheetName val="334 И.Б. 12г"/>
      <sheetName val="334 И.Б. 13г"/>
      <sheetName val="334 И.Б. сверх"/>
      <sheetName val="334 И.Б. сверх 12г"/>
      <sheetName val="334 И.Б. сверх 13г"/>
    </sheetNames>
    <sheetDataSet>
      <sheetData sheetId="0" refreshError="1"/>
      <sheetData sheetId="1">
        <row r="8">
          <cell r="B8" t="str">
            <v>Подготовка специалистов для уголовно-исполнительной системы</v>
          </cell>
        </row>
      </sheetData>
      <sheetData sheetId="2" refreshError="1"/>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раскидка 132 по иу"/>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канц. "/>
      <sheetName val="ГСМ 2012"/>
      <sheetName val="ГСМ 2013"/>
      <sheetName val="ГСМ 2014"/>
      <sheetName val="вещ"/>
      <sheetName val="вещ  больн."/>
      <sheetName val="139 моющ"/>
      <sheetName val="моющ расшиф (2)"/>
      <sheetName val="чистящее средство для помещен"/>
      <sheetName val="туалетные (прочие)"/>
      <sheetName val="139 хозтовары 2 "/>
      <sheetName val="139 дез.ср"/>
      <sheetName val="потреб .дез. средств."/>
      <sheetName val="прочие дез. средства"/>
      <sheetName val="ПТЛ-139"/>
      <sheetName val="общеоб. школ"/>
      <sheetName val="139 бланоч.прод"/>
      <sheetName val="139 подписка (2)"/>
      <sheetName val="139 спорт. товары"/>
      <sheetName val="пожарный инвентарь (2)"/>
      <sheetName val="139 литература"/>
      <sheetName val="постель"/>
      <sheetName val="следственный постель"/>
      <sheetName val="139 зап.части (2)"/>
      <sheetName val="масло"/>
      <sheetName val="139 стр.мат (3)"/>
      <sheetName val="139-02 бумага"/>
      <sheetName val="139 видеосвидания"/>
      <sheetName val="расшифровка компьютерной"/>
      <sheetName val="139информация радиостанций"/>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расшифр 159 (2)"/>
    </sheetNames>
    <sheetDataSet>
      <sheetData sheetId="0">
        <row r="14">
          <cell r="B14" t="str">
            <v>Р. Рашитова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11"/>
      <sheetName val="111спец."/>
      <sheetName val="111раб"/>
      <sheetName val="113"/>
      <sheetName val="114"/>
      <sheetName val="121"/>
      <sheetName val="122"/>
      <sheetName val="149спец "/>
      <sheetName val="149 раб "/>
      <sheetName val="332"/>
    </sheetNames>
    <sheetDataSet>
      <sheetData sheetId="0" refreshError="1"/>
      <sheetData sheetId="1">
        <row r="6">
          <cell r="B6" t="str">
            <v>Общественный порядок и безопасность</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тература"/>
      <sheetName val="139 зап.части"/>
      <sheetName val="139 спорт. товары"/>
      <sheetName val="139 стр.мат (2)"/>
      <sheetName val="139 дез.ср"/>
      <sheetName val="чистящее средство"/>
      <sheetName val="Справочник"/>
      <sheetName val="1-ГУ (2)"/>
      <sheetName val="1-ГУ"/>
      <sheetName val="111-ат"/>
      <sheetName val="111-УИИ"/>
      <sheetName val="111-гос.сл"/>
      <sheetName val="113"/>
      <sheetName val="расшифровка 113"/>
      <sheetName val="114"/>
      <sheetName val="121"/>
      <sheetName val="122"/>
      <sheetName val="332"/>
      <sheetName val="125-2011"/>
      <sheetName val="125-2012"/>
      <sheetName val="125-2013"/>
      <sheetName val="134-2011"/>
      <sheetName val="134-2012"/>
      <sheetName val="134-2013"/>
      <sheetName val="134-норма"/>
      <sheetName val="135"/>
      <sheetName val="139-03 для обсл. зд."/>
      <sheetName val="139"/>
      <sheetName val="расшифровка компьютерной"/>
      <sheetName val="139-02 бумага"/>
      <sheetName val="139 хозтовары 2 "/>
      <sheetName val="139-канц."/>
      <sheetName val="139 бланоч.прод"/>
      <sheetName val="139 моющ"/>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новая"/>
      <sheetName val="ГСМ"/>
      <sheetName val="свод 141"/>
      <sheetName val="расшифровка 141-отк"/>
      <sheetName val="141- вода, септик"/>
      <sheetName val="141- свет"/>
      <sheetName val="141-тепло"/>
      <sheetName val="расчет 141 тепло"/>
      <sheetName val="142"/>
      <sheetName val="расш 142"/>
      <sheetName val="147 "/>
      <sheetName val="расшифр 147"/>
      <sheetName val="149-1-2011"/>
      <sheetName val="149-2011"/>
      <sheetName val="149-1-2012"/>
      <sheetName val="149-2012"/>
      <sheetName val="149-1-2013"/>
      <sheetName val="149-2013"/>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151-2012"/>
      <sheetName val="151-2013"/>
      <sheetName val="план команд"/>
      <sheetName val="157"/>
      <sheetName val="159"/>
      <sheetName val="расшифр 159"/>
      <sheetName val="1ГУ (2)"/>
      <sheetName val="1ГУ"/>
      <sheetName val="111"/>
      <sheetName val="111спец."/>
      <sheetName val="111раб."/>
      <sheetName val="125-2014"/>
      <sheetName val="131"/>
      <sheetName val="норма №7"/>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4"/>
      <sheetName val="135-2012"/>
      <sheetName val="расш 135-2012"/>
      <sheetName val="135информация"/>
      <sheetName val="135-2013"/>
      <sheetName val="расш135-2013"/>
      <sheetName val="135-2014"/>
      <sheetName val="135- рас 2014"/>
      <sheetName val="139 видеосвидания"/>
      <sheetName val="139информация радиостанций"/>
      <sheetName val="139 подписка (2)"/>
      <sheetName val="139-канц. (2)"/>
      <sheetName val="пожарный инвентарь (2)"/>
      <sheetName val="139 литература"/>
      <sheetName val="чистящее средство для помещен"/>
      <sheetName val="туалетные (прочие)"/>
      <sheetName val="моющ расшиф (2)"/>
      <sheetName val="вещ"/>
      <sheetName val="вещ  больн."/>
      <sheetName val="постель"/>
      <sheetName val="следственный постель"/>
      <sheetName val="139 для школы"/>
      <sheetName val="141-свод"/>
      <sheetName val="141-вода"/>
      <sheetName val="прил 141-вода"/>
      <sheetName val="прил 141-свет"/>
      <sheetName val="прил141-тепло"/>
      <sheetName val="141- уголь"/>
      <sheetName val="прил к 142 "/>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4"/>
      <sheetName val="ПРИЛ 151"/>
    </sheetNames>
    <sheetDataSet>
      <sheetData sheetId="0" refreshError="1"/>
      <sheetData sheetId="1" refreshError="1"/>
      <sheetData sheetId="2" refreshError="1"/>
      <sheetData sheetId="3" refreshError="1"/>
      <sheetData sheetId="4" refreshError="1"/>
      <sheetData sheetId="5" refreshError="1"/>
      <sheetData sheetId="6"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 val="139-03 для обсл. зд.2013"/>
      <sheetName val="139-2013г."/>
      <sheetName val="139-канц. "/>
      <sheetName val="моющ расшиф"/>
      <sheetName val="прочие хоз.товары"/>
      <sheetName val="потреб .дез. средств."/>
      <sheetName val="139 подписка прочее"/>
      <sheetName val="прочий пожарный инв."/>
      <sheetName val="остатки постельного следств."/>
      <sheetName val="масло 2013"/>
      <sheetName val="139 стр.мат"/>
      <sheetName val="139-бумага 2013"/>
      <sheetName val="139-03 для обсл.зд.2014"/>
      <sheetName val="139-2014г."/>
      <sheetName val="139-канц.(2014)"/>
      <sheetName val="вещ (2014)"/>
      <sheetName val="вещ  больн. (2014)"/>
      <sheetName val="139 моющ(2014)"/>
      <sheetName val="моющ расшиф (2014)"/>
      <sheetName val="чистящее средство для пом(2014)"/>
      <sheetName val="туалетные (прочие) (2014)"/>
      <sheetName val="139 хозтовары(2014)"/>
      <sheetName val="прочие хоз.товары (2014)"/>
      <sheetName val="139 дез.ср (2014)"/>
      <sheetName val="потреб .дез. средств. (2014)"/>
      <sheetName val="ПТЛ-139 (2014)"/>
      <sheetName val="общеоб. школ (2014)"/>
      <sheetName val="139 подписка(2014)"/>
      <sheetName val="139 подписка прочее(2014)"/>
      <sheetName val="139 спорт.товары (2014)"/>
      <sheetName val="пожарный инвентарь (2014)"/>
      <sheetName val="прочий пожарный инв.(2014)"/>
      <sheetName val="139 литература (2014)"/>
      <sheetName val="литература(прочее)"/>
      <sheetName val="постель (2014)"/>
      <sheetName val="следственный постель (2014)"/>
      <sheetName val="139 зап.части (2014)"/>
      <sheetName val="масло 2014"/>
      <sheetName val="139 стр.мат 2014"/>
      <sheetName val="139-бумага 2014"/>
      <sheetName val="расшифровка компьютерной 2014"/>
      <sheetName val="139-03 для обсл.зд.2015"/>
      <sheetName val="139-2015г. "/>
      <sheetName val="139-канц.(2015)"/>
      <sheetName val="ГСМ 2015"/>
      <sheetName val="вещ (2015)"/>
      <sheetName val="вещ  больн. (2015)"/>
      <sheetName val="139 моющ(2015)"/>
      <sheetName val="моющ расшиф (2015)"/>
      <sheetName val="чистящее средство для пом(2015)"/>
      <sheetName val="туалетные (прочие)(2015)"/>
      <sheetName val="139 хозтовары(2015)"/>
      <sheetName val="прочие хоз.товары (2015)"/>
      <sheetName val="139 дез.ср (2015)"/>
      <sheetName val="потреб .дез. средств. (2015)"/>
      <sheetName val="ПТЛ-139 (2015)"/>
      <sheetName val="общеоб. школ (2015)"/>
      <sheetName val="139 подписка(2015)"/>
      <sheetName val="139 подписка прочее(2015)"/>
      <sheetName val="139 спорт.товары (2015)"/>
      <sheetName val="пожарный инвентарь (2015)"/>
      <sheetName val="прочий пожарный инв.(2015)"/>
      <sheetName val="139 литература (2015)"/>
      <sheetName val="литература(прочее)(2015)"/>
      <sheetName val="постель (2015)"/>
      <sheetName val="следственный постель (2015)"/>
      <sheetName val="139 зап.части (2015)"/>
      <sheetName val="масло 2015"/>
      <sheetName val="139 стр.мат 2015"/>
      <sheetName val="139-бумага 2015"/>
      <sheetName val="расшифровка компьютерной(2015)"/>
      <sheetName val="расшиф 149 обслуж. здания"/>
      <sheetName val="информац по тек рем "/>
      <sheetName val="сбор 149"/>
      <sheetName val="149 прочие "/>
      <sheetName val="149 прочие только на 2012г"/>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план 2012"/>
      <sheetName val="план 2013"/>
      <sheetName val="план 2014"/>
      <sheetName val="расшифр 159 (2)"/>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вещ"/>
      <sheetName val="вещ  больн."/>
      <sheetName val="постель"/>
      <sheetName val="следственный постель"/>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прилож. команд. 149"/>
      <sheetName val="расшиф 149"/>
      <sheetName val="расчет мусора"/>
      <sheetName val="информац по тек рем"/>
      <sheetName val="расшифровка 149"/>
      <sheetName val="149 расш"/>
      <sheetName val="149спец"/>
      <sheetName val="149 раб"/>
      <sheetName val="151-2012"/>
      <sheetName val="151-2013"/>
      <sheetName val="151-2014"/>
      <sheetName val="ПРИЛ 151"/>
      <sheetName val="159"/>
      <sheetName val="расшифр 159"/>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5"/>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ГСМ"/>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s>
    <sheetDataSet>
      <sheetData sheetId="0" refreshError="1">
        <row r="6">
          <cell r="B6" t="str">
            <v>Общественный порядок, безопасность, правовая,судебная, уголовно-исполнительная деятельность</v>
          </cell>
        </row>
        <row r="8">
          <cell r="B8" t="str">
            <v>Услуги по координации деятельности уголовно-исполнительной системы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
      <sheetName val="111спец."/>
      <sheetName val="111раб"/>
      <sheetName val="113"/>
      <sheetName val="114"/>
      <sheetName val="121"/>
      <sheetName val="122"/>
      <sheetName val="149спец ИУ"/>
      <sheetName val="149спец СИ"/>
      <sheetName val="149 раб ИУ"/>
      <sheetName val="149 раб СИ"/>
      <sheetName val="332"/>
    </sheetNames>
    <sheetDataSet>
      <sheetData sheetId="0" refreshError="1">
        <row r="6">
          <cell r="B6" t="str">
            <v>Общественный порядок и безопасность</v>
          </cell>
        </row>
        <row r="7">
          <cell r="B7" t="str">
            <v>Министерство юстиции РК</v>
          </cell>
        </row>
        <row r="8">
          <cell r="B8" t="str">
            <v>Содержание осужденных и следственно-арестованных лиц</v>
          </cell>
        </row>
        <row r="11">
          <cell r="B11" t="str">
            <v>С. Абиш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2013"/>
      <sheetName val="139-2013г."/>
      <sheetName val="139-канц. "/>
      <sheetName val="ГСМ 2013"/>
      <sheetName val="вещ"/>
      <sheetName val="вещ  больн."/>
      <sheetName val="139 моющ"/>
      <sheetName val="моющ расшиф"/>
      <sheetName val="чистящее средство для помещен"/>
      <sheetName val="туалетные (прочие)"/>
      <sheetName val="139 хозтовары 2 "/>
      <sheetName val="прочие хоз.товары"/>
      <sheetName val="139 дез.ср"/>
      <sheetName val="потреб .дез. средств."/>
      <sheetName val="ПТЛ-139"/>
      <sheetName val="общеоб. школ"/>
      <sheetName val="139 подписка"/>
      <sheetName val="139 подписка прочее"/>
      <sheetName val="139 спорт. товары"/>
      <sheetName val="пожарный инвентарь"/>
      <sheetName val="прочий пожарный инв."/>
      <sheetName val="139 литература"/>
      <sheetName val="постель"/>
      <sheetName val="следственный постель"/>
      <sheetName val="остатки постельного следств."/>
      <sheetName val="139 зап.части"/>
      <sheetName val="масло 2013"/>
      <sheetName val="139 стр.мат"/>
      <sheetName val="139-бумага 2013"/>
      <sheetName val="расшифровка компьютерной"/>
      <sheetName val="139информация радиостанций"/>
      <sheetName val="139-03 для обсл.зд.2014"/>
      <sheetName val="139-2014г."/>
      <sheetName val="139-канц.(2014)"/>
      <sheetName val="ГСМ 2014"/>
      <sheetName val="вещ (2014)"/>
      <sheetName val="вещ  больн. (2014)"/>
      <sheetName val="139 моющ(2014)"/>
      <sheetName val="моющ расшиф (2014)"/>
      <sheetName val="чистящее средство для пом(2014)"/>
      <sheetName val="туалетные (прочие) (2014)"/>
      <sheetName val="139 хозтовары(2014)"/>
      <sheetName val="прочие хоз.товары (2014)"/>
      <sheetName val="139 дез.ср (2014)"/>
      <sheetName val="потреб .дез. средств. (2014)"/>
      <sheetName val="ПТЛ-139 (2014)"/>
      <sheetName val="общеоб. школ (2014)"/>
      <sheetName val="139 подписка(2014)"/>
      <sheetName val="139 подписка прочее(2014)"/>
      <sheetName val="139 спорт.товары (2014)"/>
      <sheetName val="пожарный инвентарь (2014)"/>
      <sheetName val="прочий пожарный инв.(2014)"/>
      <sheetName val="139 литература (2014)"/>
      <sheetName val="литература(прочее)"/>
      <sheetName val="постель (2014)"/>
      <sheetName val="следственный постель (2014)"/>
      <sheetName val="139 зап.части (2014)"/>
      <sheetName val="масло 2014"/>
      <sheetName val="139 стр.мат 2014"/>
      <sheetName val="139-бумага 2014"/>
      <sheetName val="расшифровка компьютерной 2014"/>
      <sheetName val="139-03 для обсл.зд.2015"/>
      <sheetName val="139-2015г. "/>
      <sheetName val="139-канц.(2015)"/>
      <sheetName val="ГСМ 2015"/>
      <sheetName val="вещ (2015)"/>
      <sheetName val="вещ  больн. (2015)"/>
      <sheetName val="139 моющ(2015)"/>
      <sheetName val="моющ расшиф (2015)"/>
      <sheetName val="чистящее средство для пом(2015)"/>
      <sheetName val="туалетные (прочие)(2015)"/>
      <sheetName val="139 хозтовары(2015)"/>
      <sheetName val="прочие хоз.товары (2015)"/>
      <sheetName val="139 дез.ср (2015)"/>
      <sheetName val="потреб .дез. средств. (2015)"/>
      <sheetName val="ПТЛ-139 (2015)"/>
      <sheetName val="общеоб. школ (2015)"/>
      <sheetName val="139 подписка(2015)"/>
      <sheetName val="139 подписка прочее(2015)"/>
      <sheetName val="139 спорт.товары (2015)"/>
      <sheetName val="пожарный инвентарь (2015)"/>
      <sheetName val="прочий пожарный инв.(2015)"/>
      <sheetName val="139 литература (2015)"/>
      <sheetName val="литература(прочее)(2015)"/>
      <sheetName val="постель (2015)"/>
      <sheetName val="следственный постель (2015)"/>
      <sheetName val="139 зап.части (2015)"/>
      <sheetName val="масло 2015"/>
      <sheetName val="139 стр.мат 2015"/>
      <sheetName val="139-бумага 2015"/>
      <sheetName val="расшифровка компьютерной(2015)"/>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расшифр 159 (2)"/>
      <sheetName val="расш111раб"/>
      <sheetName val="раш113"/>
      <sheetName val="125"/>
      <sheetName val="125 (2)"/>
      <sheetName val="125 (3)"/>
      <sheetName val="Лист6"/>
      <sheetName val=" нормы"/>
      <sheetName val="132-СПИД"/>
      <sheetName val="132-норма амб"/>
      <sheetName val="132-норма стац"/>
      <sheetName val="132-баклаб"/>
      <sheetName val="132-противотуб"/>
      <sheetName val="132-патоген."/>
      <sheetName val="АВР"/>
      <sheetName val="134"/>
      <sheetName val="135"/>
      <sheetName val="135 (2)"/>
      <sheetName val="135 (3)"/>
      <sheetName val="135СИЗО"/>
      <sheetName val="135ИУ"/>
      <sheetName val="139 (2)"/>
      <sheetName val="139"/>
      <sheetName val="139-расч"/>
      <sheetName val="139прочие"/>
      <sheetName val="139мылом"/>
      <sheetName val="Дети"/>
      <sheetName val="ГСМ"/>
      <sheetName val="141 в"/>
      <sheetName val="141э"/>
      <sheetName val="расш эл"/>
      <sheetName val="141т"/>
      <sheetName val="расш тепло"/>
      <sheetName val="141 у"/>
      <sheetName val="рас 142"/>
      <sheetName val="143"/>
      <sheetName val="расш 143"/>
      <sheetName val="147"/>
      <sheetName val="146"/>
      <sheetName val="146Расш"/>
      <sheetName val="149"/>
    </sheetNames>
    <sheetDataSet>
      <sheetData sheetId="0">
        <row r="8">
          <cell r="B8" t="str">
            <v>Содержание осужденных и следственно-арестованных лиц</v>
          </cell>
        </row>
        <row r="16">
          <cell r="B16" t="str">
            <v>ДУИС по Акмолинской области КУИС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refreshError="1"/>
      <sheetData sheetId="52"/>
      <sheetData sheetId="53" refreshError="1"/>
      <sheetData sheetId="54"/>
      <sheetData sheetId="55"/>
      <sheetData sheetId="56"/>
      <sheetData sheetId="57" refreshError="1"/>
      <sheetData sheetId="58"/>
      <sheetData sheetId="59"/>
      <sheetData sheetId="60" refreshError="1"/>
      <sheetData sheetId="61"/>
      <sheetData sheetId="62"/>
      <sheetData sheetId="63"/>
      <sheetData sheetId="64" refreshError="1"/>
      <sheetData sheetId="65"/>
      <sheetData sheetId="66" refreshError="1"/>
      <sheetData sheetId="67" refreshError="1"/>
      <sheetData sheetId="68" refreshError="1"/>
      <sheetData sheetId="69"/>
      <sheetData sheetId="70"/>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sheetData sheetId="149" refreshError="1"/>
      <sheetData sheetId="150" refreshError="1"/>
      <sheetData sheetId="151" refreshError="1"/>
      <sheetData sheetId="152" refreshError="1"/>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refreshError="1"/>
      <sheetData sheetId="166"/>
      <sheetData sheetId="167" refreshError="1"/>
      <sheetData sheetId="168"/>
      <sheetData sheetId="169" refreshError="1"/>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11"/>
      <sheetName val="111спец."/>
      <sheetName val="111раб"/>
      <sheetName val="113"/>
      <sheetName val="114"/>
      <sheetName val="121"/>
      <sheetName val="122"/>
      <sheetName val="149спец "/>
      <sheetName val="149 раб "/>
      <sheetName val="332"/>
    </sheetNames>
    <sheetDataSet>
      <sheetData sheetId="0" refreshError="1"/>
      <sheetData sheetId="1">
        <row r="6">
          <cell r="B6" t="str">
            <v>Общественный порядок и безопасность</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
      <sheetName val="111спец."/>
      <sheetName val="111раб"/>
      <sheetName val="113"/>
      <sheetName val="114"/>
      <sheetName val="121"/>
      <sheetName val="122"/>
      <sheetName val="149спец ИУ"/>
      <sheetName val="149спец СИ"/>
      <sheetName val="149 раб ИУ"/>
      <sheetName val="149 раб СИ"/>
      <sheetName val="332"/>
    </sheetNames>
    <sheetDataSet>
      <sheetData sheetId="0" refreshError="1">
        <row r="6">
          <cell r="B6" t="str">
            <v>Общественный порядок и безопасность</v>
          </cell>
        </row>
        <row r="7">
          <cell r="B7" t="str">
            <v>Министерство юстиции РК</v>
          </cell>
        </row>
        <row r="8">
          <cell r="B8" t="str">
            <v>Содержание осужденных и следственно-арестованных лиц</v>
          </cell>
        </row>
        <row r="11">
          <cell r="B11" t="str">
            <v>С. Абиш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ат"/>
      <sheetName val="111-УИИ"/>
      <sheetName val="111-гос.сл"/>
      <sheetName val="113 "/>
      <sheetName val="расш113"/>
      <sheetName val="114"/>
      <sheetName val="121"/>
      <sheetName val="122"/>
      <sheetName val="125"/>
      <sheetName val="125 -2013"/>
      <sheetName val="125-2014"/>
      <sheetName val="134"/>
      <sheetName val="134-2013"/>
      <sheetName val="134-2014"/>
      <sheetName val="134 норма"/>
      <sheetName val="135-2012"/>
      <sheetName val="139свод"/>
      <sheetName val="139бумага"/>
      <sheetName val="139-канц."/>
      <sheetName val="139хозтов."/>
      <sheetName val="139 зап.части"/>
      <sheetName val="139подписка)"/>
      <sheetName val="139 моющ."/>
      <sheetName val="расчет моющие"/>
      <sheetName val="139дез.ср-ва"/>
      <sheetName val="139строй.мат."/>
      <sheetName val="ГСМ"/>
      <sheetName val="142"/>
      <sheetName val="расч 142"/>
      <sheetName val="143"/>
      <sheetName val="расч 143"/>
      <sheetName val="141"/>
      <sheetName val="141(144)"/>
      <sheetName val="141(145)"/>
      <sheetName val="расш"/>
      <sheetName val="147 "/>
      <sheetName val="расш147"/>
      <sheetName val="149"/>
      <sheetName val="расш дер"/>
      <sheetName val="149 бланки"/>
      <sheetName val="обслуж копм"/>
      <sheetName val="149-з.пл-спец (2)"/>
      <sheetName val="149-з.пл-раб (2)"/>
      <sheetName val="151"/>
      <sheetName val="151-2013"/>
      <sheetName val="151 (2014)"/>
      <sheetName val="расш.151)"/>
      <sheetName val="152"/>
      <sheetName val="157"/>
      <sheetName val="159"/>
      <sheetName val="расшифр 159"/>
      <sheetName val="332"/>
    </sheetNames>
    <sheetDataSet>
      <sheetData sheetId="0" refreshError="1">
        <row r="6">
          <cell r="B6" t="str">
            <v>Общественный порядок и безопасность,правовая,судебная, уголовно-исполнительная деятельность</v>
          </cell>
        </row>
        <row r="7">
          <cell r="B7" t="str">
            <v>Министерство юстиции РК</v>
          </cell>
        </row>
        <row r="8">
          <cell r="B8" t="str">
            <v>Услуги по координации деятельности уголовно-исполнительной системы</v>
          </cell>
        </row>
        <row r="12">
          <cell r="B12" t="str">
            <v>К.У.Нурписов</v>
          </cell>
        </row>
        <row r="14">
          <cell r="B14" t="str">
            <v>Д.Сарышева</v>
          </cell>
        </row>
        <row r="16">
          <cell r="B16" t="str">
            <v>ДУИС по Актюбинской области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4)"/>
      <sheetName val="1-ГУ (3)"/>
      <sheetName val="125-2013"/>
      <sheetName val="134-2013"/>
      <sheetName val="134 расш"/>
      <sheetName val="Лист1-3м"/>
      <sheetName val="Лист1-4м"/>
      <sheetName val="Лист1-3ж"/>
      <sheetName val="Лист1-4ж"/>
      <sheetName val=" 139 бумага"/>
      <sheetName val=" бумага (2)"/>
      <sheetName val="139"/>
      <sheetName val="канц"/>
      <sheetName val="ГСМ "/>
      <sheetName val="моющ"/>
      <sheetName val=" подписка"/>
      <sheetName val=" спорт. товары"/>
      <sheetName val="строймат"/>
      <sheetName val="зап.части"/>
      <sheetName val="пожарн"/>
      <sheetName val="мебель"/>
      <sheetName val="литер"/>
      <sheetName val="хозтовары"/>
      <sheetName val="проч"/>
      <sheetName val="свод 141"/>
      <sheetName val="141- вода"/>
      <sheetName val="141- свет"/>
      <sheetName val="141-тепло"/>
      <sheetName val="141-полив"/>
      <sheetName val="141-диз"/>
      <sheetName val="тариф"/>
      <sheetName val="142"/>
      <sheetName val="расш 142-2"/>
      <sheetName val="147 "/>
      <sheetName val="рас"/>
      <sheetName val="149 -2"/>
      <sheetName val="расш"/>
      <sheetName val="команд"/>
      <sheetName val="151-2012"/>
      <sheetName val="план"/>
      <sheetName val="159"/>
      <sheetName val="расш к 159"/>
    </sheetNames>
    <sheetDataSet>
      <sheetData sheetId="0">
        <row r="6">
          <cell r="B6" t="str">
            <v>Общественный порядок, безопасность, правовая,судебная, уголовно-исполнительная деятельность</v>
          </cell>
        </row>
        <row r="7">
          <cell r="B7" t="str">
            <v>Министерство внутренних дел Республики Казахстан</v>
          </cell>
        </row>
        <row r="8">
          <cell r="B8" t="str">
            <v>Услуги по определению и организации реализации государственной политики в области охраны общественного порядка и обеспечения общественной безопасности</v>
          </cell>
        </row>
        <row r="10">
          <cell r="B10" t="str">
            <v>Услуги по координации деятельности уголовно-исполнительной системы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канц. "/>
      <sheetName val="ГСМ 2012"/>
      <sheetName val="ГСМ 2013"/>
      <sheetName val="ГСМ 2014"/>
      <sheetName val="вещ"/>
      <sheetName val="вещ  больн."/>
      <sheetName val="139 моющ"/>
      <sheetName val="моющ расшиф (2)"/>
      <sheetName val="чистящее средство для помещен"/>
      <sheetName val="туалетные (прочие)"/>
      <sheetName val="139 хозтовары 2 "/>
      <sheetName val="139 дез.ср"/>
      <sheetName val="потреб .дез. средств."/>
      <sheetName val="прочие дез. средства"/>
      <sheetName val="ПТЛ-139"/>
      <sheetName val="общеоб. школ"/>
      <sheetName val="139 бланоч.прод"/>
      <sheetName val="139 подписка (2)"/>
      <sheetName val="139 спорт. товары"/>
      <sheetName val="пожарный инвентарь (2)"/>
      <sheetName val="139 литература"/>
      <sheetName val="постель"/>
      <sheetName val="следственный постель"/>
      <sheetName val="139 зап.части (2)"/>
      <sheetName val="масло"/>
      <sheetName val="139 стр.мат (3)"/>
      <sheetName val="139-02 бумага"/>
      <sheetName val="139 видеосвидания"/>
      <sheetName val="расшифровка компьютерной"/>
      <sheetName val="139информация радиостанций"/>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расшифр 159 (2)"/>
      <sheetName val="Лист1"/>
    </sheetNames>
    <sheetDataSet>
      <sheetData sheetId="0" refreshError="1">
        <row r="6">
          <cell r="B6" t="str">
            <v>Общественный порядок, безопасность, правовая,судебная, уголовно-исполнительная деятельность</v>
          </cell>
        </row>
        <row r="7">
          <cell r="B7" t="str">
            <v xml:space="preserve">Министерство внутренних дел РК </v>
          </cell>
        </row>
        <row r="8">
          <cell r="B8" t="str">
            <v>Содержание осужденных, подозреваемых и обвиняемых лиц</v>
          </cell>
        </row>
        <row r="12">
          <cell r="B12" t="str">
            <v>Т. Джанибеков</v>
          </cell>
        </row>
        <row r="14">
          <cell r="B14" t="str">
            <v>Б. Нургалиева</v>
          </cell>
        </row>
        <row r="16">
          <cell r="B16" t="str">
            <v xml:space="preserve">ДУИС по Акмолинской области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1-040"/>
      <sheetName val="гу-1-111"/>
      <sheetName val="гу-1-041"/>
      <sheetName val="ГУ-041"/>
      <sheetName val="ГУ-111"/>
      <sheetName val="1ГУ"/>
      <sheetName val="111"/>
      <sheetName val="111спец."/>
      <sheetName val="111раб."/>
      <sheetName val="113"/>
      <sheetName val="Лист2"/>
      <sheetName val="114"/>
      <sheetName val="121"/>
      <sheetName val="122"/>
      <sheetName val="123"/>
      <sheetName val="131спец"/>
      <sheetName val="135"/>
      <sheetName val="149 раб"/>
      <sheetName val="141"/>
      <sheetName val="141-нор"/>
      <sheetName val="142-"/>
      <sheetName val="норма амб"/>
      <sheetName val="норма стац"/>
      <sheetName val="132-баклаб"/>
      <sheetName val="143"/>
      <sheetName val="143-норма"/>
      <sheetName val="144-ГСМ-"/>
      <sheetName val="Лист3"/>
      <sheetName val="149"/>
      <sheetName val="бумага"/>
      <sheetName val="канц"/>
      <sheetName val="свод моющ"/>
      <sheetName val="расчет чистящего"/>
      <sheetName val="расчет моющ"/>
      <sheetName val="хозтовары"/>
      <sheetName val="дезср"/>
      <sheetName val="строймат и пож инв"/>
      <sheetName val="пож-проч"/>
      <sheetName val="вещ"/>
      <sheetName val="спортинв"/>
      <sheetName val="автозап"/>
      <sheetName val="подписка"/>
      <sheetName val="подп-проч"/>
      <sheetName val="туалетн"/>
      <sheetName val="прочее"/>
      <sheetName val="Масло"/>
      <sheetName val="рас масла"/>
      <sheetName val="151-свод"/>
      <sheetName val="151-вода"/>
      <sheetName val="151-свет"/>
      <sheetName val="151-тепло"/>
      <sheetName val="тепло-рас"/>
      <sheetName val="152"/>
      <sheetName val="рас-152"/>
      <sheetName val="159-1"/>
      <sheetName val="159-свод"/>
      <sheetName val="159"/>
      <sheetName val="свод-проч-содер"/>
      <sheetName val="банк усл"/>
      <sheetName val="команд"/>
      <sheetName val="тек.рем"/>
      <sheetName val="повыш квал"/>
      <sheetName val="рас-содерж"/>
      <sheetName val="мусор"/>
      <sheetName val="расшифровка"/>
      <sheetName val="рас-прочие"/>
      <sheetName val="калораж"/>
      <sheetName val="161-13"/>
      <sheetName val="рас 161"/>
      <sheetName val="169"/>
      <sheetName val="рас169"/>
      <sheetName val="322"/>
      <sheetName val="139-2013"/>
      <sheetName val="139-041"/>
      <sheetName val="041-415"/>
      <sheetName val="041-413"/>
      <sheetName val="139-111"/>
      <sheetName val="рас меб"/>
      <sheetName val="411-13"/>
      <sheetName val="411-14"/>
      <sheetName val="411-15"/>
      <sheetName val="411-2014"/>
      <sheetName val="411-111"/>
      <sheetName val="411-2013"/>
      <sheetName val="411-2015"/>
      <sheetName val="411-меб"/>
      <sheetName val="КОМП"/>
      <sheetName val="2013-ком"/>
      <sheetName val="2015-комп"/>
      <sheetName val="452-13"/>
      <sheetName val="рас452"/>
      <sheetName val="111-411"/>
      <sheetName val="411-кбо"/>
    </sheetNames>
    <sheetDataSet>
      <sheetData sheetId="0" refreshError="1">
        <row r="6">
          <cell r="B6" t="str">
            <v>Общественный порядок, безопасность, правовая, судебная, уголовно-исполнительная деятельность</v>
          </cell>
        </row>
        <row r="7">
          <cell r="B7" t="str">
            <v>Министерство внутренних дел РК</v>
          </cell>
        </row>
        <row r="8">
          <cell r="B8" t="str">
            <v>Содержание осужденных и подозреваемых и обвиняемых лиц</v>
          </cell>
        </row>
        <row r="12">
          <cell r="B12" t="str">
            <v>Әбен Н.С.</v>
          </cell>
        </row>
        <row r="14">
          <cell r="B14" t="str">
            <v>Рашитова Р.С.</v>
          </cell>
        </row>
        <row r="16">
          <cell r="B16" t="str">
            <v>"Учреждение ЕЦ-166/24" КУИС МВД РК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25-2013"/>
      <sheetName val="125-2014"/>
      <sheetName val="125-2015"/>
      <sheetName val="131 (2013)"/>
      <sheetName val="131 нормы (2013-1)"/>
      <sheetName val="нормы (2013-2)"/>
      <sheetName val="норма № 7 (2013)"/>
      <sheetName val="расч. к нормам 131 (2013)"/>
      <sheetName val="131 (2014)"/>
      <sheetName val="норма № 7 (2014)"/>
      <sheetName val="131 нормы (2014-1)"/>
      <sheetName val="нормы (2014-2)"/>
      <sheetName val="расч. к нормам 131 (2014)"/>
      <sheetName val="131 (2015)"/>
      <sheetName val="131 нормы (2015-1)"/>
      <sheetName val="нормы (2015-2)"/>
      <sheetName val="норма № 7 (2015)"/>
      <sheetName val="расч. к нормам 131 (2015)"/>
      <sheetName val="132 (2013 амб)"/>
      <sheetName val="132 (2014 амб) "/>
      <sheetName val="132 (2015 амб)"/>
      <sheetName val="132-норма амб (2013)"/>
      <sheetName val="132-норма амб (2014)"/>
      <sheetName val="132-норма амб (2015)"/>
      <sheetName val="132 (2013 стац)"/>
      <sheetName val="132 (2014 стац) "/>
      <sheetName val="132 (2015 стац)  "/>
      <sheetName val="132-норма стац (2013)"/>
      <sheetName val="132-норма стац (2014)"/>
      <sheetName val="132-норма стац (2015)"/>
      <sheetName val="132 (2013 мед)"/>
      <sheetName val="132 (2014 мед) "/>
      <sheetName val="132 (2015 мед) "/>
      <sheetName val="баклаб 2013"/>
      <sheetName val="баклаб 2014"/>
      <sheetName val="баклаб 2015"/>
      <sheetName val="всего ППР (2013)"/>
      <sheetName val="ППР (3)"/>
      <sheetName val="ППР (2)"/>
      <sheetName val="ППР 1 кат"/>
      <sheetName val="всего ППР (2014)"/>
      <sheetName val="ППР (2014-3)"/>
      <sheetName val="ППР (2014-2)"/>
      <sheetName val="ППР 1 кат(2014)"/>
      <sheetName val="всего ППР (2015)"/>
      <sheetName val="ППР (2015-3)"/>
      <sheetName val="ППР (2015-2)"/>
      <sheetName val="ППР 1 кат (2015)"/>
      <sheetName val="ПВР (2013)"/>
      <sheetName val="ПВР (2014)"/>
      <sheetName val="ПВР (2015)"/>
      <sheetName val="134-2013"/>
      <sheetName val="Лист3"/>
      <sheetName val="Лист2"/>
      <sheetName val="Лист1"/>
      <sheetName val="134-2014"/>
      <sheetName val="134-2015"/>
      <sheetName val="135-2013 "/>
      <sheetName val="расш135-2013 (2)"/>
      <sheetName val="135информация (2)"/>
      <sheetName val="135-2014"/>
      <sheetName val="135- рас 2014"/>
      <sheetName val="135-2015"/>
      <sheetName val="135-2015 (2)"/>
      <sheetName val="расш 135-2015"/>
      <sheetName val="135информация"/>
      <sheetName val="141-свод (2013)"/>
      <sheetName val="141-свод (2014)"/>
      <sheetName val="141-свод (2015)"/>
      <sheetName val="141-вода (2013)"/>
      <sheetName val="141-вода (2014)"/>
      <sheetName val="141-вода (2015)"/>
      <sheetName val="прил 141-вода (2013)"/>
      <sheetName val="141- свет (2013)"/>
      <sheetName val="141- свет (2014)"/>
      <sheetName val="141- свет (2015)"/>
      <sheetName val="прил 141-свет"/>
      <sheetName val="141-тепло (2013)"/>
      <sheetName val="141-тепло (2014)"/>
      <sheetName val="141-тепло (2015)"/>
      <sheetName val="прил141-тепло"/>
      <sheetName val="141- уголь (2013)"/>
      <sheetName val="141- уголь (2014)"/>
      <sheetName val="141- уголь (2015)"/>
      <sheetName val="142-2013 год"/>
      <sheetName val="прил к 142-2013год "/>
      <sheetName val="142-2014 год "/>
      <sheetName val="прил к 142-2014год"/>
      <sheetName val="142-2015 год"/>
      <sheetName val="прил к 142-2015год "/>
      <sheetName val="149-2013 "/>
      <sheetName val="149-1-2013 "/>
      <sheetName val="149 прочие 2013 оборудование"/>
      <sheetName val="149 прочие усл- 2013"/>
      <sheetName val="149 расш (2013)"/>
      <sheetName val="калораж-2013"/>
      <sheetName val="анализы-2013"/>
      <sheetName val="анализы -2013 (2)"/>
      <sheetName val="расшиф 149 обслуж. здания 2013"/>
      <sheetName val="информац по тек рем (2013) "/>
      <sheetName val="расшифровка 149 -2013"/>
      <sheetName val="психологи(2013)"/>
      <sheetName val="мед 2013"/>
      <sheetName val="мед-2013-2"/>
      <sheetName val="149-2014"/>
      <sheetName val="149-1-2014 "/>
      <sheetName val="информац по тек рем 2014 "/>
      <sheetName val="149 прочие 2014 оборудовани "/>
      <sheetName val="149 прочие услуги- 2014"/>
      <sheetName val="расш 149-2014"/>
      <sheetName val="149 расш (2014)"/>
      <sheetName val="калораж-2014"/>
      <sheetName val="анализы-2014"/>
      <sheetName val="анализы -2014 (2)"/>
      <sheetName val="психологи(2014)"/>
      <sheetName val="мед-2014"/>
      <sheetName val="мед-2014-2"/>
      <sheetName val="расшиф 149 обслуж. здания 2014"/>
      <sheetName val="149-2015 "/>
      <sheetName val="149-1-2015"/>
      <sheetName val="149 прочие 2015 оборудовани"/>
      <sheetName val="149 прочие услуги- 2015"/>
      <sheetName val="расш149-2015"/>
      <sheetName val="149 расш (2015)"/>
      <sheetName val="калораж-2015"/>
      <sheetName val="анализы-2015"/>
      <sheetName val="анализы -2015 (2)"/>
      <sheetName val="мед-2015"/>
      <sheetName val="мед-2015-2"/>
      <sheetName val="информац по тек рем 2015 "/>
      <sheetName val="расшиф 149 обслуж. здания 2015"/>
      <sheetName val="151-2013"/>
      <sheetName val="план 2013"/>
      <sheetName val="151- 2014"/>
      <sheetName val="план 2014"/>
      <sheetName val="151- 2015 "/>
      <sheetName val="план 2015"/>
      <sheetName val=" 159 (2013)"/>
      <sheetName val="расш 159-2013"/>
      <sheetName val="159 (2014)"/>
      <sheetName val="расш 159 (2014)"/>
      <sheetName val="159 (2015)"/>
      <sheetName val="расш159 (2015)"/>
    </sheetNames>
    <sheetDataSet>
      <sheetData sheetId="0" refreshError="1">
        <row r="6">
          <cell r="B6" t="str">
            <v>Общественный порядок, безопасность, правовая,судебная, уголовно-исполнительная деятельность</v>
          </cell>
        </row>
        <row r="7">
          <cell r="B7" t="str">
            <v>Министерство внутренних дел  Республики Казахстан</v>
          </cell>
        </row>
        <row r="8">
          <cell r="B8" t="str">
            <v>Содержание осужденных, подозреваемых и обвиняемых лиц</v>
          </cell>
        </row>
        <row r="12">
          <cell r="B12" t="str">
            <v>Т. Джанибеков</v>
          </cell>
        </row>
        <row r="14">
          <cell r="B14" t="str">
            <v>Б. Нургалиева</v>
          </cell>
        </row>
        <row r="16">
          <cell r="B16" t="str">
            <v xml:space="preserve">ДУИС по Акмолинской области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34-2012"/>
      <sheetName val="134-2013"/>
      <sheetName val="134-2014"/>
      <sheetName val="134-норма"/>
      <sheetName val="139"/>
      <sheetName val="139-03 для обсл. зд."/>
      <sheetName val="139-02 бумага"/>
      <sheetName val="139 видеосвидания"/>
      <sheetName val="139информация радиостанций"/>
      <sheetName val="расшифровка компьютерной"/>
      <sheetName val="139 подписка "/>
      <sheetName val="ПТЛ-139"/>
      <sheetName val="общеоб. школ"/>
      <sheetName val="139-канц. (2)"/>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139 стр.мат (3)"/>
      <sheetName val="ГСМ 2013"/>
      <sheetName val="ГСМ 2014"/>
      <sheetName val="ГСМ 2012"/>
      <sheetName val="масло"/>
      <sheetName val="139 зап.части (2)"/>
      <sheetName val="142"/>
      <sheetName val="прил к 142 "/>
      <sheetName val="149 специализация график мед се"/>
      <sheetName val="расчет мед сес "/>
      <sheetName val="149 спец граф. врачи"/>
      <sheetName val="расчет специал "/>
      <sheetName val="анализ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31"/>
      <sheetName val="норма №7"/>
      <sheetName val="131 нормы (3)"/>
      <sheetName val="расчеты к нормам 131"/>
      <sheetName val="131 нормы"/>
      <sheetName val="вещ"/>
      <sheetName val="вещ  больн."/>
      <sheetName val="постель"/>
      <sheetName val="следственный постель"/>
    </sheetNames>
    <sheetDataSet>
      <sheetData sheetId="0">
        <row r="6">
          <cell r="B6" t="str">
            <v>Общественный порядок, безопасность, правовая,судебная, уголовно-исполнительная деятельность</v>
          </cell>
        </row>
        <row r="7">
          <cell r="B7" t="str">
            <v>Министерство юстиции Республики Казахстан</v>
          </cell>
        </row>
        <row r="8">
          <cell r="B8" t="str">
            <v>Содержание осужденных, подозреваемых и обвиняемых лиц</v>
          </cell>
        </row>
        <row r="12">
          <cell r="B12" t="str">
            <v>Ж. Кешубаев</v>
          </cell>
        </row>
        <row r="14">
          <cell r="B14" t="str">
            <v>Б. Нургалиева</v>
          </cell>
        </row>
        <row r="16">
          <cell r="B16" t="str">
            <v>ДУИС по Акмолинской области КУИС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 прочее"/>
      <sheetName val="135"/>
      <sheetName val="139"/>
      <sheetName val="139-расч"/>
      <sheetName val="вещ"/>
      <sheetName val="Дети"/>
      <sheetName val="ГСМ"/>
      <sheetName val="141"/>
      <sheetName val="142"/>
      <sheetName val="143"/>
      <sheetName val="144 (лимит)"/>
      <sheetName val="145"/>
      <sheetName val="145-1"/>
      <sheetName val="146"/>
      <sheetName val="146Расш"/>
      <sheetName val="146Расш прочее"/>
      <sheetName val="146 зарпл."/>
      <sheetName val="147"/>
      <sheetName val="149"/>
      <sheetName val="149спец"/>
      <sheetName val="149 раб"/>
      <sheetName val="151"/>
      <sheetName val="152"/>
      <sheetName val="159"/>
      <sheetName val="332"/>
      <sheetName val="411лимит"/>
      <sheetName val="411сверхл прочее"/>
      <sheetName val="411сверхл."/>
      <sheetName val="411-нормы"/>
      <sheetName val="411-кбо"/>
      <sheetName val="411-комп"/>
      <sheetName val="412сверхл."/>
      <sheetName val="431сверхл."/>
      <sheetName val="452сверхл."/>
    </sheetNames>
    <sheetDataSet>
      <sheetData sheetId="0">
        <row r="16">
          <cell r="B16" t="str">
            <v>Учреждение ЕС-164/9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39-03 для обсл. зд.2013"/>
      <sheetName val="139-2013г."/>
      <sheetName val="139-канц. "/>
      <sheetName val="ГСМ 2013"/>
      <sheetName val="вещ"/>
      <sheetName val="вещ  больн."/>
      <sheetName val="139 моющ"/>
      <sheetName val="моющ расшиф"/>
      <sheetName val="чистящее средство для помещен"/>
      <sheetName val="туалетные (прочие)"/>
      <sheetName val="139 хозтовары 2 "/>
      <sheetName val="прочие хоз.товары"/>
      <sheetName val="139 дез.ср"/>
      <sheetName val="потреб .дез. средств."/>
      <sheetName val="ПТЛ-139"/>
      <sheetName val="общеоб. школ"/>
      <sheetName val="139 подписка"/>
      <sheetName val="139 подписка прочее"/>
      <sheetName val="139 спорт. товары"/>
      <sheetName val="пожарный инвентарь"/>
      <sheetName val="прочий пожарный инв."/>
      <sheetName val="139 литература"/>
      <sheetName val="постель"/>
      <sheetName val="следственный постель"/>
      <sheetName val="остатки постельного следств."/>
      <sheetName val="139 зап.части"/>
      <sheetName val="масло 2013"/>
      <sheetName val="139 стр.мат"/>
      <sheetName val="139-бумага 2013"/>
      <sheetName val="расшифровка компьютерной"/>
      <sheetName val="139информация радиостанций"/>
      <sheetName val="139-03 для обсл.зд.2014"/>
      <sheetName val="139-2014г."/>
      <sheetName val="139-канц.(2014)"/>
      <sheetName val="ГСМ 2014"/>
      <sheetName val="вещ (2014)"/>
      <sheetName val="вещ  больн. (2014)"/>
      <sheetName val="139 моющ(2014)"/>
      <sheetName val="моющ расшиф (2014)"/>
      <sheetName val="чистящее средство для пом(2014)"/>
      <sheetName val="туалетные (прочие) (2014)"/>
      <sheetName val="139 хозтовары(2014)"/>
      <sheetName val="прочие хоз.товары (2014)"/>
      <sheetName val="139 дез.ср (2014)"/>
      <sheetName val="потреб .дез. средств. (2014)"/>
      <sheetName val="ПТЛ-139 (2014)"/>
      <sheetName val="общеоб. школ (2014)"/>
      <sheetName val="139 подписка(2014)"/>
      <sheetName val="139 подписка прочее(2014)"/>
      <sheetName val="139 спорт.товары (2014)"/>
      <sheetName val="пожарный инвентарь (2014)"/>
      <sheetName val="прочий пожарный инв.(2014)"/>
      <sheetName val="139 литература (2014)"/>
      <sheetName val="литература(прочее)"/>
      <sheetName val="постель (2014)"/>
      <sheetName val="следственный постель (2014)"/>
      <sheetName val="139 зап.части (2014)"/>
      <sheetName val="масло 2014"/>
      <sheetName val="139 стр.мат 2014"/>
      <sheetName val="139-бумага 2014"/>
      <sheetName val="расшифровка компьютерной 2014"/>
      <sheetName val="139-03 для обсл.зд.2015"/>
      <sheetName val="139-2015г. "/>
      <sheetName val="139-канц.(2015)"/>
      <sheetName val="ГСМ 2015"/>
      <sheetName val="вещ (2015)"/>
      <sheetName val="вещ  больн. (2015)"/>
      <sheetName val="139 моющ(2015)"/>
      <sheetName val="моющ расшиф (2015)"/>
      <sheetName val="чистящее средство для пом(2015)"/>
      <sheetName val="туалетные (прочие)(2015)"/>
      <sheetName val="139 хозтовары(2015)"/>
      <sheetName val="прочие хоз.товары (2015)"/>
      <sheetName val="139 дез.ср (2015)"/>
      <sheetName val="потреб .дез. средств. (2015)"/>
      <sheetName val="ПТЛ-139 (2015)"/>
      <sheetName val="общеоб. школ (2015)"/>
      <sheetName val="139 подписка(2015)"/>
      <sheetName val="139 подписка прочее(2015)"/>
      <sheetName val="139 спорт.товары (2015)"/>
      <sheetName val="пожарный инвентарь (2015)"/>
      <sheetName val="прочий пожарный инв.(2015)"/>
      <sheetName val="139 литература (2015)"/>
      <sheetName val="литература(прочее)(2015)"/>
      <sheetName val="постель (2015)"/>
      <sheetName val="следственный постель (2015)"/>
      <sheetName val="139 зап.части (2015)"/>
      <sheetName val="масло 2015"/>
      <sheetName val="139 стр.мат 2015"/>
      <sheetName val="139-бумага 2015"/>
      <sheetName val="расшифровка компьютерной(2015)"/>
    </sheetNames>
    <sheetDataSet>
      <sheetData sheetId="0" refreshError="1">
        <row r="6">
          <cell r="B6" t="str">
            <v>Общественный порядок, безопасность, правовая,судебная, уголовно-исполнительная деятельность</v>
          </cell>
        </row>
        <row r="7">
          <cell r="B7" t="str">
            <v>Министерство внутренних дел Республики Казахстан</v>
          </cell>
        </row>
        <row r="8">
          <cell r="B8" t="str">
            <v>Содержание осужденных, подозреваемых и обвиняемых лиц</v>
          </cell>
        </row>
        <row r="12">
          <cell r="B12" t="str">
            <v>К.Унербеков</v>
          </cell>
        </row>
        <row r="14">
          <cell r="B14" t="str">
            <v>Б. Нургалиева</v>
          </cell>
        </row>
        <row r="16">
          <cell r="B16" t="str">
            <v>ДУИС по Акмолинской области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11"/>
      <sheetName val="111спец."/>
      <sheetName val="111раб"/>
      <sheetName val="113"/>
      <sheetName val="114"/>
      <sheetName val="121"/>
      <sheetName val="122"/>
      <sheetName val="149спец "/>
      <sheetName val="149 раб "/>
      <sheetName val="332"/>
    </sheetNames>
    <sheetDataSet>
      <sheetData sheetId="0" refreshError="1"/>
      <sheetData sheetId="1" refreshError="1">
        <row r="6">
          <cell r="B6" t="str">
            <v>Общественный порядок и безопасность</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2013г."/>
      <sheetName val="139-канц. "/>
      <sheetName val="ГСМ 2012"/>
      <sheetName val="ГСМ 2013"/>
      <sheetName val="ГСМ 2014"/>
      <sheetName val="вещ"/>
      <sheetName val="вещ  больн."/>
      <sheetName val="139 моющ"/>
      <sheetName val="моющ расшиф (2)"/>
      <sheetName val="чистящее средство для помещен"/>
      <sheetName val="туалетные (прочие)"/>
      <sheetName val="139 хозтовары 2 "/>
      <sheetName val="прочие хоз.товары"/>
      <sheetName val="139 дез.ср"/>
      <sheetName val="потреб .дез. средств."/>
      <sheetName val="ПТЛ-139"/>
      <sheetName val="общеоб. школ"/>
      <sheetName val="139 подписка"/>
      <sheetName val="139 подписка прочее"/>
      <sheetName val="139 спорт. товары"/>
      <sheetName val="пожарный инвентарь (2)"/>
      <sheetName val="прочий пожарный инв."/>
      <sheetName val="139 литература"/>
      <sheetName val="прочая литература"/>
      <sheetName val="постель"/>
      <sheetName val="следственный постель"/>
      <sheetName val="остатки постельного следств."/>
      <sheetName val="139 зап.части (2)"/>
      <sheetName val="масло"/>
      <sheetName val="139 стр.мат (3)"/>
      <sheetName val="139-бумага 2013"/>
      <sheetName val="расшифровка компьютерной"/>
      <sheetName val="139информация радиостанций"/>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расшифр 159 (2)"/>
      <sheetName val="139"/>
      <sheetName val="свод"/>
    </sheetNames>
    <sheetDataSet>
      <sheetData sheetId="0" refreshError="1">
        <row r="6">
          <cell r="B6" t="str">
            <v>Общественный порядок, безопасность, правовая,судебная, уголовно-исполнительная деятельность</v>
          </cell>
        </row>
        <row r="7">
          <cell r="B7" t="str">
            <v>Министерство юстиции Республики Казахстан</v>
          </cell>
        </row>
        <row r="8">
          <cell r="B8" t="str">
            <v>Содержание осужденных и следственно-арестованных лиц</v>
          </cell>
        </row>
        <row r="12">
          <cell r="B12" t="str">
            <v>Д. Ахметов</v>
          </cell>
        </row>
        <row r="14">
          <cell r="B14" t="str">
            <v>Б. Нургалиева</v>
          </cell>
        </row>
        <row r="16">
          <cell r="B16" t="str">
            <v>ДУИС по Акмолинской области КУИС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refreshError="1"/>
      <sheetData sheetId="59" refreshError="1"/>
      <sheetData sheetId="60"/>
      <sheetData sheetId="61"/>
      <sheetData sheetId="62" refreshError="1"/>
      <sheetData sheetId="63"/>
      <sheetData sheetId="64" refreshError="1"/>
      <sheetData sheetId="65"/>
      <sheetData sheetId="66"/>
      <sheetData sheetId="67" refreshError="1"/>
      <sheetData sheetId="68"/>
      <sheetData sheetId="69"/>
      <sheetData sheetId="70"/>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2)"/>
      <sheetName val="расш 135-2012"/>
      <sheetName val="135-2013"/>
      <sheetName val="расш135-2013"/>
      <sheetName val="135-2014"/>
      <sheetName val="135- рас 2014"/>
      <sheetName val="135информация"/>
      <sheetName val="139-03 для обсл. зд."/>
      <sheetName val="139"/>
      <sheetName val="139-канц. "/>
      <sheetName val="ГСМ 2012"/>
      <sheetName val="ГСМ 2013"/>
      <sheetName val="ГСМ 2014"/>
      <sheetName val="вещ"/>
      <sheetName val="вещ  больн."/>
      <sheetName val="139 моющ"/>
      <sheetName val="моющ расшиф (2)"/>
      <sheetName val="чистящее средство для помещен"/>
      <sheetName val="туалетные (прочие)"/>
      <sheetName val="139 хозтовары 2 "/>
      <sheetName val="139 дез.ср"/>
      <sheetName val="потреб .дез. средств."/>
      <sheetName val="прочие дез. средства"/>
      <sheetName val="ПТЛ-139"/>
      <sheetName val="общеоб. школ"/>
      <sheetName val="139 бланоч.прод"/>
      <sheetName val="139 подписка (2)"/>
      <sheetName val="139 спорт. товары"/>
      <sheetName val="пожарный инвентарь (2)"/>
      <sheetName val="139 литература"/>
      <sheetName val="постель"/>
      <sheetName val="следственный постель"/>
      <sheetName val="139 зап.части (2)"/>
      <sheetName val="масло"/>
      <sheetName val="139 стр.мат (3)"/>
      <sheetName val="139-02 бумага"/>
      <sheetName val="139 видеосвидания"/>
      <sheetName val="расшифровка компьютерной"/>
      <sheetName val="139информация радиостанций"/>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s>
    <sheetDataSet>
      <sheetData sheetId="0" refreshError="1">
        <row r="6">
          <cell r="B6" t="str">
            <v>Общественный порядок и безопасность</v>
          </cell>
        </row>
        <row r="7">
          <cell r="B7" t="str">
            <v>Министерство юстиции РК</v>
          </cell>
        </row>
        <row r="8">
          <cell r="B8" t="str">
            <v>Содержание осужденных и следственно-арестованных лиц</v>
          </cell>
        </row>
        <row r="12">
          <cell r="B12" t="str">
            <v>Т. Бельгеубаев</v>
          </cell>
        </row>
        <row r="14">
          <cell r="B14" t="str">
            <v>А.Шенеева</v>
          </cell>
        </row>
        <row r="16">
          <cell r="B16" t="str">
            <v xml:space="preserve">Комитет УИС Восточно-Казахстанской области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 val="Справочник"/>
      <sheetName val="1ГУ (2)"/>
      <sheetName val="111"/>
      <sheetName val="111спец."/>
      <sheetName val="111раб."/>
      <sheetName val="113"/>
      <sheetName val="114"/>
      <sheetName val="121"/>
      <sheetName val="122"/>
      <sheetName val="125"/>
      <sheetName val="131"/>
      <sheetName val="131 нормы"/>
      <sheetName val="132"/>
      <sheetName val="134"/>
      <sheetName val="134-норма"/>
      <sheetName val="курсанты"/>
      <sheetName val="135"/>
      <sheetName val="139"/>
      <sheetName val="139-расч"/>
      <sheetName val="ГСМ"/>
      <sheetName val="постель"/>
      <sheetName val="139 запчасти"/>
      <sheetName val="139 (защищ)"/>
      <sheetName val="141"/>
      <sheetName val="142"/>
      <sheetName val="144 "/>
      <sheetName val="145"/>
      <sheetName val="145-1"/>
      <sheetName val="149"/>
      <sheetName val="149 спец"/>
      <sheetName val="149 раб"/>
      <sheetName val="151"/>
      <sheetName val="159"/>
      <sheetName val="332"/>
      <sheetName val="334"/>
      <sheetName val="1ГУ "/>
      <sheetName val="431 лим сверхл."/>
      <sheetName val="431Расш свлим"/>
      <sheetName val="Лист1"/>
      <sheetName val="1ГУ"/>
      <sheetName val="131 нормы (2)"/>
      <sheetName val="132-противотуб"/>
      <sheetName val="132-норма амб"/>
      <sheetName val="132-норма стац"/>
      <sheetName val="135 (сверхлим)"/>
      <sheetName val="139-1 (2)"/>
      <sheetName val="139 хозтовары "/>
      <sheetName val="139-канц."/>
      <sheetName val="139 бланоч.прод"/>
      <sheetName val="139 подписка"/>
      <sheetName val="139 моющ"/>
      <sheetName val="139 дез.ср"/>
      <sheetName val="139 стр.мат"/>
      <sheetName val="вещ.муж."/>
      <sheetName val="ГСМ1"/>
      <sheetName val="постель (2)"/>
      <sheetName val="139 спорт. товары"/>
      <sheetName val="139 зап.части"/>
      <sheetName val="пожарный инвентарь"/>
      <sheetName val="143"/>
      <sheetName val="141свет (лимит)"/>
      <sheetName val="141тепло"/>
      <sheetName val="141уголь"/>
      <sheetName val="146"/>
      <sheetName val="147"/>
      <sheetName val="149Расш"/>
      <sheetName val="149-расшифровка (2)"/>
      <sheetName val="149 зарпл."/>
      <sheetName val="149спец0"/>
      <sheetName val="149-расшиф-а"/>
      <sheetName val="151 (расш)"/>
      <sheetName val="151 (14)"/>
      <sheetName val="151 (13)"/>
      <sheetName val="151(12)"/>
      <sheetName val="расш159"/>
      <sheetName val="411сверхл."/>
      <sheetName val="мед"/>
      <sheetName val="прочее411"/>
      <sheetName val="411-автотр"/>
      <sheetName val="кондиционер"/>
      <sheetName val="КБО"/>
      <sheetName val="приобр авто"/>
      <sheetName val="компьют (2)"/>
      <sheetName val="431сверхл."/>
      <sheetName val="452сверхл."/>
      <sheetName val="1-ГУ (2)"/>
      <sheetName val="1-ГУ"/>
      <sheetName val="111-ат"/>
      <sheetName val="111-УИИ"/>
      <sheetName val="111-гос.сл"/>
      <sheetName val="расшифровка 113"/>
      <sheetName val="125-2012"/>
      <sheetName val="125-2013"/>
      <sheetName val="125-2014"/>
      <sheetName val="134-2012"/>
      <sheetName val="134-2013"/>
      <sheetName val="134-2014"/>
      <sheetName val="139- для обсл. зд."/>
      <sheetName val="расш 139 таблиц изн"/>
      <sheetName val="расшифровка компьютерной"/>
      <sheetName val="139-02 бумага"/>
      <sheetName val="139 хозтовары 2 "/>
      <sheetName val="расшифровка моющих "/>
      <sheetName val="расш 139 подписки прочие"/>
      <sheetName val="139 подписка "/>
      <sheetName val="139 спорт. товары (2)"/>
      <sheetName val="прочие спортовары"/>
      <sheetName val="масло"/>
      <sheetName val="ГСМ бензин"/>
      <sheetName val="свод 141"/>
      <sheetName val="расшифровка 141-отк"/>
      <sheetName val="141- вода, септик"/>
      <sheetName val="141- свет"/>
      <sheetName val="141-тепло"/>
      <sheetName val="расчет 141 тепло"/>
      <sheetName val="расш 142"/>
      <sheetName val="147 "/>
      <sheetName val="расшифр 147"/>
      <sheetName val="149-1-2012"/>
      <sheetName val="149-2012"/>
      <sheetName val="149-1-2013"/>
      <sheetName val="149-2013"/>
      <sheetName val="149-1-2014"/>
      <sheetName val="149-2014"/>
      <sheetName val="расшифровка  149"/>
      <sheetName val="расшифровка  149 прочие"/>
      <sheetName val="информация по тек. рем"/>
      <sheetName val="расш. 149 команд. водит 2012"/>
      <sheetName val="149-з.пл-спец"/>
      <sheetName val="149-з.пл-раб"/>
      <sheetName val="151-2012"/>
      <sheetName val="151-2013"/>
      <sheetName val="151-2014"/>
      <sheetName val="план команд"/>
      <sheetName val="157"/>
      <sheetName val="расшифр 159"/>
      <sheetName val="расш 139 мебель"/>
      <sheetName val="139 мебель"/>
      <sheetName val="норма №7"/>
      <sheetName val="132-норма амб сс"/>
      <sheetName val="132-норма стац сс "/>
      <sheetName val="132-клин лаб сс "/>
      <sheetName val="132-баклаб сс"/>
      <sheetName val="132-противотуб сс"/>
      <sheetName val="132-патоген. сс"/>
      <sheetName val="135-2012"/>
      <sheetName val="расш 135-2012"/>
      <sheetName val="135информация"/>
      <sheetName val="135-2013"/>
      <sheetName val="расш135-2013"/>
      <sheetName val="135-2014"/>
      <sheetName val="135- рас 2014"/>
      <sheetName val="139-03 для обсл. зд."/>
      <sheetName val="139 видеосвидания"/>
      <sheetName val="139информация радиостанций"/>
      <sheetName val="139 подписка (2)"/>
      <sheetName val="139-канц. (2)"/>
      <sheetName val="пожарный инвентарь (2)"/>
      <sheetName val="139 литература"/>
      <sheetName val="чистящее средство для помещен"/>
      <sheetName val="туалетные"/>
      <sheetName val="моющ расшиф"/>
      <sheetName val="139 стр.мат (2)"/>
      <sheetName val="вещ"/>
      <sheetName val="вещ  больн."/>
      <sheetName val="следственный постель"/>
      <sheetName val="ГСМ новая"/>
      <sheetName val="139 для школы"/>
      <sheetName val="141-свод"/>
      <sheetName val="141-вода"/>
      <sheetName val="прил 141-вода"/>
      <sheetName val="прил 141-свет"/>
      <sheetName val="прил141-тепло"/>
      <sheetName val="141- уголь"/>
      <sheetName val="прил к 142 "/>
      <sheetName val="149-1-2011"/>
      <sheetName val="149-2011"/>
      <sheetName val="прилож. команд. 149"/>
      <sheetName val="расшиф 149"/>
      <sheetName val="расчет мусора"/>
      <sheetName val="информац по тек рем"/>
      <sheetName val="расшифровка 149"/>
      <sheetName val="149 расш"/>
      <sheetName val="149спец"/>
      <sheetName val="131 нормы (3)"/>
      <sheetName val="расчеты к нормам 131"/>
      <sheetName val="132-ПТП второго ряда"/>
      <sheetName val="132-маски ГМОО"/>
      <sheetName val="ПТЛ-139"/>
      <sheetName val="общеоб. школ"/>
      <sheetName val="туалетные (прочие)"/>
      <sheetName val="моющ расшиф (2)"/>
      <sheetName val="прочие дез. средства"/>
      <sheetName val="139 стр.мат (3)"/>
      <sheetName val="ГСМ 2013"/>
      <sheetName val="ГСМ 2014"/>
      <sheetName val="ГСМ 2012"/>
      <sheetName val="139 зап.части (2)"/>
      <sheetName val="ПРИЛ 151"/>
      <sheetName val="Лист2"/>
      <sheetName val="хозинвент прочие"/>
      <sheetName val="125  2012"/>
      <sheetName val="125  2013"/>
      <sheetName val="125  2014"/>
      <sheetName val="131 нормы "/>
      <sheetName val="амбул."/>
      <sheetName val="стац."/>
      <sheetName val="маска"/>
      <sheetName val="туб"/>
      <sheetName val="бак"/>
      <sheetName val="патоген"/>
      <sheetName val="расчет "/>
      <sheetName val="135  "/>
      <sheetName val="135расшиф"/>
      <sheetName val="проч канц товары"/>
      <sheetName val="проч бумага"/>
      <sheetName val="проч хоз"/>
      <sheetName val="139-туал,прин"/>
      <sheetName val="проч подписка"/>
      <sheetName val="расчет к моющ."/>
      <sheetName val="проч стр.мат"/>
      <sheetName val="вещ. жен."/>
      <sheetName val="вещ. больн"/>
      <sheetName val="вещ. несов."/>
      <sheetName val="вещ.детям"/>
      <sheetName val="постель ИУ"/>
      <sheetName val="постель СИ"/>
      <sheetName val="проч спорт тов"/>
      <sheetName val="проч зап части"/>
      <sheetName val="проч пож инвентарь"/>
      <sheetName val="литература"/>
      <sheetName val="141 вода"/>
      <sheetName val="141 э-энер"/>
      <sheetName val="141 отопление"/>
      <sheetName val="расш141 отопл"/>
      <sheetName val="141 уголь"/>
      <sheetName val="142 "/>
      <sheetName val="142 Расш"/>
      <sheetName val="расш143"/>
      <sheetName val="149 новый"/>
      <sheetName val="расш. содерж и обслуж"/>
      <sheetName val="расш услуги"/>
      <sheetName val="текущий ремонт"/>
      <sheetName val="149 (146)"/>
      <sheetName val="расш з-плата"/>
      <sheetName val="151-12"/>
      <sheetName val="151-13"/>
      <sheetName val="151-14"/>
      <sheetName val="151 расш "/>
      <sheetName val="расш к 159"/>
    </sheetNames>
    <sheetDataSet>
      <sheetData sheetId="0" refreshError="1"/>
      <sheetData sheetId="1" refreshError="1">
        <row r="6">
          <cell r="B6" t="str">
            <v>Образование</v>
          </cell>
        </row>
        <row r="7">
          <cell r="B7" t="str">
            <v>Министерство юстиции РК</v>
          </cell>
        </row>
        <row r="8">
          <cell r="B8" t="str">
            <v>Подготовка специалистов для уголовно-исполнительной системы</v>
          </cell>
        </row>
        <row r="12">
          <cell r="B12" t="str">
            <v>С. Абиш</v>
          </cell>
        </row>
        <row r="14">
          <cell r="B14" t="str">
            <v>К. Сыдыкова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11-ИУ"/>
      <sheetName val="111-СИ"/>
      <sheetName val="111спец.-ИУ"/>
      <sheetName val="111спец.-СИ"/>
      <sheetName val="111раб.-ИУ"/>
      <sheetName val="111раб.-СИ"/>
      <sheetName val="113-ИУ"/>
      <sheetName val="113-СИ"/>
      <sheetName val="114-ИУ"/>
      <sheetName val="114-СИ"/>
      <sheetName val="121-ИУ"/>
      <sheetName val="121-СИ"/>
      <sheetName val="122-ИУ"/>
      <sheetName val="122-СИ"/>
      <sheetName val="131"/>
      <sheetName val="131-нормы"/>
      <sheetName val="131 (лок)"/>
      <sheetName val="132 св."/>
      <sheetName val="134"/>
      <sheetName val="134-норма"/>
      <sheetName val="135"/>
      <sheetName val="139"/>
      <sheetName val="139-расч"/>
      <sheetName val="139 расч (лок)"/>
      <sheetName val="вещ"/>
      <sheetName val="Дети"/>
      <sheetName val="постель"/>
      <sheetName val="ГСМ"/>
      <sheetName val="вещ (лок)"/>
      <sheetName val="Постель (лок)"/>
      <sheetName val="моющ(лок)"/>
      <sheetName val="141"/>
      <sheetName val="142"/>
      <sheetName val="143"/>
      <sheetName val="144"/>
      <sheetName val="145"/>
      <sheetName val="145-1"/>
      <sheetName val="146"/>
      <sheetName val="146 зарпл. СИ"/>
      <sheetName val="146 зарпл.ИУ"/>
      <sheetName val="146 (лок)"/>
      <sheetName val="149"/>
      <sheetName val="149 (СПИД)"/>
      <sheetName val="149спец ИУ"/>
      <sheetName val="149спец СИ"/>
      <sheetName val="149 раб ИУ"/>
      <sheetName val="149 раб СИ"/>
      <sheetName val="151"/>
      <sheetName val="152"/>
      <sheetName val="159"/>
      <sheetName val="332"/>
    </sheetNames>
    <sheetDataSet>
      <sheetData sheetId="0" refreshError="1">
        <row r="14">
          <cell r="B14" t="str">
            <v>К. Сыдыкова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3 расш"/>
      <sheetName val="114"/>
      <sheetName val="121"/>
      <sheetName val="122"/>
      <sheetName val="125"/>
      <sheetName val="131"/>
      <sheetName val="131 нормы"/>
      <sheetName val="132"/>
      <sheetName val="132-норма амб"/>
      <sheetName val="132-норма стац "/>
      <sheetName val="132-баклаб"/>
      <sheetName val="132-противотуб"/>
      <sheetName val="134"/>
      <sheetName val="134-норма"/>
      <sheetName val="135"/>
      <sheetName val="Расш135"/>
      <sheetName val="139"/>
      <sheetName val="139-расч"/>
      <sheetName val="вещ"/>
      <sheetName val="Дети"/>
      <sheetName val="постель"/>
      <sheetName val="ГСМ"/>
      <sheetName val="141"/>
      <sheetName val="142"/>
      <sheetName val="расш.143"/>
      <sheetName val="143"/>
      <sheetName val="144 (лимит)"/>
      <sheetName val="145"/>
      <sheetName val="145-1"/>
      <sheetName val="146"/>
      <sheetName val="146Расш"/>
      <sheetName val="146 зарпл."/>
      <sheetName val="147"/>
      <sheetName val="149"/>
      <sheetName val="149спец"/>
      <sheetName val="149 раб"/>
      <sheetName val="план команд."/>
      <sheetName val="151"/>
      <sheetName val="152"/>
      <sheetName val="159"/>
      <sheetName val="332"/>
      <sheetName val="411сверхл."/>
      <sheetName val="411 проч"/>
      <sheetName val="411-нормы"/>
      <sheetName val="411-кбо"/>
      <sheetName val="411-комп"/>
      <sheetName val="412сверхл."/>
      <sheetName val="431сверхл."/>
      <sheetName val="452сверх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Акмол"/>
      <sheetName val="Актюб"/>
      <sheetName val="Алмат"/>
      <sheetName val="Астана"/>
      <sheetName val="Атырау"/>
      <sheetName val="ВКО"/>
      <sheetName val="Жамб"/>
      <sheetName val="ЗКО"/>
      <sheetName val="Караг"/>
      <sheetName val="Кост"/>
      <sheetName val="Кызыл"/>
      <sheetName val="Манг"/>
      <sheetName val="освоен. на сент. по плат. "/>
      <sheetName val="освоен.на сент. по обязат."/>
      <sheetName val="освоен. на 9 авг. по плат."/>
      <sheetName val="освоен.26.07.07.по платежам. "/>
      <sheetName val="освоен.26.07.07.по обязательств"/>
      <sheetName val="освоен. август по платежам "/>
      <sheetName val="освоен. август по обезательства"/>
      <sheetName val="Справочник"/>
      <sheetName val="1ГУ (2)"/>
      <sheetName val="1ГУ"/>
      <sheetName val="111"/>
      <sheetName val="111спец."/>
      <sheetName val="111раб."/>
      <sheetName val="113"/>
      <sheetName val="113 расш"/>
      <sheetName val="114"/>
      <sheetName val="121"/>
      <sheetName val="122"/>
      <sheetName val="125"/>
      <sheetName val="131"/>
      <sheetName val="131 нормы"/>
      <sheetName val="132"/>
      <sheetName val="132-норма амб"/>
      <sheetName val="132-норма стац "/>
      <sheetName val="132-баклаб"/>
      <sheetName val="132-противотуб"/>
      <sheetName val="134"/>
      <sheetName val="134-норма"/>
      <sheetName val="135"/>
      <sheetName val="Расш135"/>
      <sheetName val="139"/>
      <sheetName val="139-расч"/>
      <sheetName val="вещ"/>
      <sheetName val="Дети"/>
      <sheetName val="постель"/>
      <sheetName val="ГСМ"/>
      <sheetName val="141"/>
      <sheetName val="142"/>
      <sheetName val="143"/>
      <sheetName val="144 (лимит)"/>
      <sheetName val="145"/>
    </sheetNames>
    <sheetDataSet>
      <sheetData sheetId="0" refreshError="1">
        <row r="14">
          <cell r="B14" t="str">
            <v>Приобретение товаров относящихся к основным средствам</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11"/>
      <sheetName val="111спец."/>
      <sheetName val="111раб"/>
      <sheetName val="113"/>
      <sheetName val="114"/>
      <sheetName val="121"/>
      <sheetName val="122"/>
      <sheetName val="149спец "/>
      <sheetName val="149 раб "/>
      <sheetName val="332"/>
      <sheetName val="1ГУ (2)"/>
      <sheetName val="1ГУ"/>
      <sheetName val="111раб."/>
      <sheetName val="125"/>
      <sheetName val="131"/>
      <sheetName val="н-1"/>
      <sheetName val="131 нормы"/>
      <sheetName val="132"/>
      <sheetName val="132-норма амб"/>
      <sheetName val="132-норма стац"/>
      <sheetName val="132-баклаб"/>
      <sheetName val="132-противотуб"/>
      <sheetName val="132 расш год потр"/>
      <sheetName val="134"/>
      <sheetName val="134-норма"/>
      <sheetName val="135"/>
      <sheetName val="139"/>
      <sheetName val="135 расш"/>
      <sheetName val="139-расч"/>
      <sheetName val="вещ"/>
      <sheetName val="Дети"/>
      <sheetName val="пост"/>
      <sheetName val="мыломоющ"/>
      <sheetName val="ГСМ"/>
      <sheetName val="сверхлимит -расш"/>
      <sheetName val="лимит-расш-строй,запчаст."/>
      <sheetName val="Проч меб"/>
      <sheetName val="141-свод"/>
      <sheetName val="141-вода"/>
      <sheetName val="142"/>
      <sheetName val="Расш"/>
      <sheetName val="143"/>
      <sheetName val="141электроэнергия"/>
      <sheetName val="141-отопления"/>
      <sheetName val="141-1"/>
      <sheetName val="149-свод"/>
      <sheetName val="расш-149"/>
      <sheetName val="149Расш"/>
      <sheetName val="149 зарпл."/>
      <sheetName val="149"/>
      <sheetName val="149спец"/>
      <sheetName val="149 раб"/>
      <sheetName val="151"/>
      <sheetName val="152"/>
      <sheetName val="159"/>
      <sheetName val="411сверхл."/>
      <sheetName val="411-нормы"/>
      <sheetName val="411-кбо"/>
      <sheetName val="411-комп"/>
      <sheetName val="412сверхл."/>
      <sheetName val="431сверхл."/>
      <sheetName val="452сверхл."/>
      <sheetName val="расшифровка 113"/>
      <sheetName val="125-2012"/>
      <sheetName val="125-2013"/>
      <sheetName val="125-2014"/>
      <sheetName val="норма №7"/>
      <sheetName val="131 нормы (3)"/>
      <sheetName val="расчеты к нормам 131"/>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5-2012"/>
      <sheetName val="расш 135-2012"/>
      <sheetName val="135-2013"/>
      <sheetName val="расш135-2013"/>
      <sheetName val="135-2014"/>
      <sheetName val="135- рас 2014"/>
      <sheetName val="135информация"/>
      <sheetName val="139-03 для обсл. зд."/>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
      <sheetName val="пожарный инвентарь (2)"/>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прил 141-вода"/>
      <sheetName val="141- свет"/>
      <sheetName val="прил 141-свет"/>
      <sheetName val="141-тепло"/>
      <sheetName val="прил141-тепло"/>
      <sheetName val="141- уголь"/>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расшифр 159"/>
      <sheetName val="139-канц. (2)"/>
      <sheetName val="прилож. команд. 149"/>
      <sheetName val="расшиф 149"/>
      <sheetName val="информац по тек рем"/>
      <sheetName val="раскидка 132 по иу"/>
      <sheetName val="расшифр 159 (2)"/>
      <sheetName val="ПРИЛ 151"/>
      <sheetName val="Лист2"/>
      <sheetName val="139 стр.мат (2)"/>
      <sheetName val="139 зап.части"/>
      <sheetName val="ГСМ новая"/>
      <sheetName val="139 для школы"/>
      <sheetName val="149-1-2011"/>
      <sheetName val="149-2011"/>
      <sheetName val="литература"/>
      <sheetName val="чистящее средство"/>
      <sheetName val="1-ГУ (2)"/>
      <sheetName val="1-ГУ"/>
      <sheetName val="111-ат"/>
      <sheetName val="111-УИИ"/>
      <sheetName val="111-гос.сл"/>
      <sheetName val="125-2011"/>
      <sheetName val="134-2011"/>
      <sheetName val="139-канц."/>
      <sheetName val="139 подписка"/>
      <sheetName val="пожарный инвентарь"/>
      <sheetName val="расш 139 таблиц изн"/>
      <sheetName val="139 (расшифровка)"/>
      <sheetName val="расшифровка прочие запасти"/>
      <sheetName val="расш 139 подписки"/>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sheetName val="149-з.пл-спец"/>
      <sheetName val="149-з.пл-раб"/>
      <sheetName val="151-2011"/>
      <sheetName val="план команд"/>
      <sheetName val="157"/>
      <sheetName val="зап. части  (2)"/>
      <sheetName val="135-2011"/>
      <sheetName val="расш 135-2011"/>
      <sheetName val="расш135-2012"/>
      <sheetName val="135- рас 2013"/>
      <sheetName val="моющ расшиф"/>
      <sheetName val="моющ свод"/>
      <sheetName val="подписка"/>
      <sheetName val="хозинвент"/>
      <sheetName val="зап. части "/>
      <sheetName val="расшифровка по 143"/>
      <sheetName val="139-03 для обсл. зд.2013"/>
      <sheetName val="139-2013г."/>
      <sheetName val="прочие хоз.товары"/>
      <sheetName val="139 подписка прочее"/>
      <sheetName val="прочий пожарный инв."/>
      <sheetName val="остатки постельного следств."/>
      <sheetName val="масло 2013"/>
      <sheetName val="139 стр.мат"/>
      <sheetName val="139-бумага 2013"/>
      <sheetName val="139-03 для обсл.зд.2014"/>
      <sheetName val="139-2014г."/>
      <sheetName val="139-канц.(2014)"/>
      <sheetName val="вещ (2014)"/>
      <sheetName val="вещ  больн. (2014)"/>
      <sheetName val="139 моющ(2014)"/>
      <sheetName val="моющ расшиф (2014)"/>
      <sheetName val="чистящее средство для пом(2014)"/>
      <sheetName val="туалетные (прочие) (2014)"/>
      <sheetName val="139 хозтовары(2014)"/>
      <sheetName val="прочие хоз.товары (2014)"/>
      <sheetName val="139 дез.ср (2014)"/>
      <sheetName val="потреб .дез. средств. (2014)"/>
      <sheetName val="ПТЛ-139 (2014)"/>
      <sheetName val="общеоб. школ (2014)"/>
      <sheetName val="139 подписка(2014)"/>
      <sheetName val="139 подписка прочее(2014)"/>
      <sheetName val="139 спорт.товары (2014)"/>
      <sheetName val="пожарный инвентарь (2014)"/>
      <sheetName val="прочий пожарный инв.(2014)"/>
      <sheetName val="139 литература (2014)"/>
      <sheetName val="литература(прочее)"/>
      <sheetName val="постель (2014)"/>
      <sheetName val="следственный постель (2014)"/>
      <sheetName val="139 зап.части (2014)"/>
      <sheetName val="масло 2014"/>
      <sheetName val="139 стр.мат 2014"/>
      <sheetName val="139-бумага 2014"/>
      <sheetName val="расшифровка компьютерной 2014"/>
      <sheetName val="139-03 для обсл.зд.2015"/>
      <sheetName val="139-2015г. "/>
      <sheetName val="139-канц.(2015)"/>
      <sheetName val="ГСМ 2015"/>
      <sheetName val="вещ (2015)"/>
      <sheetName val="вещ  больн. (2015)"/>
      <sheetName val="139 моющ(2015)"/>
      <sheetName val="моющ расшиф (2015)"/>
      <sheetName val="чистящее средство для пом(2015)"/>
      <sheetName val="туалетные (прочие)(2015)"/>
      <sheetName val="139 хозтовары(2015)"/>
      <sheetName val="прочие хоз.товары (2015)"/>
      <sheetName val="139 дез.ср (2015)"/>
      <sheetName val="потреб .дез. средств. (2015)"/>
      <sheetName val="ПТЛ-139 (2015)"/>
      <sheetName val="общеоб. школ (2015)"/>
      <sheetName val="139 подписка(2015)"/>
      <sheetName val="139 подписка прочее(2015)"/>
      <sheetName val="139 спорт.товары (2015)"/>
      <sheetName val="пожарный инвентарь (2015)"/>
      <sheetName val="прочий пожарный инв.(2015)"/>
      <sheetName val="139 литература (2015)"/>
      <sheetName val="литература(прочее)(2015)"/>
      <sheetName val="постель (2015)"/>
      <sheetName val="следственный постель (2015)"/>
      <sheetName val="139 зап.части (2015)"/>
      <sheetName val="масло 2015"/>
      <sheetName val="139 стр.мат 2015"/>
      <sheetName val="139-бумага 2015"/>
      <sheetName val="расшифровка компьютерной(2015)"/>
      <sheetName val="139- для обсл. зд."/>
      <sheetName val="Расш проч"/>
      <sheetName val="141"/>
      <sheetName val="расшифровка к 142"/>
      <sheetName val="145"/>
      <sheetName val="145-1"/>
      <sheetName val="147"/>
      <sheetName val="149-1"/>
      <sheetName val="расш.149 услуг"/>
      <sheetName val="149-з.пл"/>
      <sheetName val="Расш 149изг."/>
      <sheetName val="расш111раб"/>
      <sheetName val="139-1 (2)"/>
      <sheetName val="139 проч.товары"/>
      <sheetName val="139 хозтовары "/>
      <sheetName val="139 спорт. товары (2)"/>
      <sheetName val="139 комплектующ"/>
      <sheetName val="моющие (2)"/>
      <sheetName val="вещ.муж. (нов)"/>
      <sheetName val="гсм (нов)"/>
      <sheetName val="туал.прин"/>
      <sheetName val="постель (нов)"/>
      <sheetName val="раш113"/>
      <sheetName val="125 (2)"/>
      <sheetName val="125 (3)"/>
      <sheetName val="Лист6"/>
      <sheetName val=" нормы"/>
      <sheetName val="132-СПИД"/>
      <sheetName val="132-патоген."/>
      <sheetName val="АВР"/>
      <sheetName val="135 (2)"/>
      <sheetName val="135 (3)"/>
      <sheetName val="135СИЗО"/>
      <sheetName val="135ИУ"/>
      <sheetName val="139 (2)"/>
      <sheetName val="139прочие"/>
      <sheetName val="139мылом"/>
      <sheetName val="141 в"/>
      <sheetName val="141э"/>
      <sheetName val="расш эл"/>
      <sheetName val="141т"/>
      <sheetName val="расш тепло"/>
      <sheetName val="141 у"/>
      <sheetName val="рас 142"/>
      <sheetName val="расш 143"/>
      <sheetName val="146"/>
      <sheetName val="146Расш"/>
      <sheetName val="149 свод"/>
      <sheetName val="бланк лимит"/>
      <sheetName val="149 прочие"/>
      <sheetName val="расш149"/>
      <sheetName val="расш149спец"/>
      <sheetName val="расш149раб"/>
      <sheetName val="151 (2)"/>
      <sheetName val="расш151"/>
      <sheetName val="расш159"/>
      <sheetName val="1ГУ 018"/>
      <sheetName val="411сверхл. (2)"/>
      <sheetName val="411сверхл. (3)"/>
      <sheetName val="мед"/>
      <sheetName val="452сверхл. (2)"/>
      <sheetName val="452сверхл. (3)"/>
      <sheetName val="1ГУ 21"/>
      <sheetName val="421"/>
      <sheetName val="расш 139 мебель"/>
      <sheetName val="139 мебель"/>
      <sheetName val="расшифровка моющих "/>
      <sheetName val="расш 139 подписки прочие"/>
      <sheetName val="139 подписка "/>
      <sheetName val="прочие спортовары"/>
      <sheetName val="ГСМ бензин"/>
      <sheetName val="расш. 149 команд. водит 2012"/>
      <sheetName val="туалетные"/>
      <sheetName val="хозинвент прочие"/>
      <sheetName val="подписка прочие"/>
      <sheetName val="расш 139"/>
      <sheetName val="139 переод изд"/>
      <sheetName val="144"/>
      <sheetName val="расчет 145"/>
      <sheetName val="149Расш-1"/>
      <sheetName val="149зарп2"/>
      <sheetName val="149зарпл."/>
      <sheetName val="рвасшифр 147"/>
      <sheetName val="1-ГУ (3) ДР"/>
      <sheetName val="1-ГУ (3) зп"/>
      <sheetName val="расшифровка"/>
      <sheetName val="Лист8"/>
      <sheetName val="Лист5"/>
      <sheetName val="Лист4"/>
      <sheetName val="142 (2)"/>
      <sheetName val="Лист7"/>
      <sheetName val="149 (2)"/>
      <sheetName val="Лист9"/>
      <sheetName val="Лист3"/>
      <sheetName val="139-расч-2013г."/>
      <sheetName val="прочее мебель 2013г."/>
      <sheetName val="139-расч-2014г. "/>
      <sheetName val="прочее мебель 2014г"/>
      <sheetName val="139-расч-2015г."/>
      <sheetName val="прочее мебель 2015г. "/>
      <sheetName val="информ 139 меб по ИУ"/>
      <sheetName val="411-комп-2013"/>
      <sheetName val="411-комп-2014"/>
      <sheetName val="411-комп-2015"/>
      <sheetName val="сводный расчет по ОС"/>
      <sheetName val="411сверхл.2013"/>
      <sheetName val="411сверхл.2014"/>
      <sheetName val="411сверхл.2015"/>
      <sheetName val="инфор прочие в разрезе учр"/>
      <sheetName val="по мед обор"/>
      <sheetName val="инфор по маш. gj exht;ltybzv"/>
      <sheetName val="инф кбо в разр учр  (2)"/>
      <sheetName val="информ по комп  "/>
      <sheetName val="452сверхл. (2013)"/>
      <sheetName val="452сверхл. (2014)"/>
      <sheetName val="452сверхл.(2015)"/>
      <sheetName val="прил452"/>
      <sheetName val="прил 431 кап ремонт"/>
      <sheetName val="146-з.пл"/>
      <sheetName val="844-03"/>
      <sheetName val="выручка"/>
      <sheetName val="Персонал"/>
      <sheetName val="энернонос"/>
      <sheetName val="материал"/>
      <sheetName val="амортиз"/>
      <sheetName val="бланк"/>
      <sheetName val="111спец"/>
      <sheetName val="расшифр 142"/>
      <sheetName val="144 (лимит)"/>
      <sheetName val="РАСШИФРОВКА 146 ПРОЧ"/>
      <sheetName val="146 зарпл."/>
      <sheetName val="информация по тек рем лимит"/>
      <sheetName val="информация по тек. рем сверлими"/>
      <sheetName val="расшиф 159"/>
      <sheetName val="расшиф 431"/>
      <sheetName val="1ГУ "/>
      <sheetName val="139 "/>
      <sheetName val="411"/>
      <sheetName val="452"/>
      <sheetName val="наличие авто"/>
      <sheetName val="413 СВОД"/>
      <sheetName val="413 в разрезе ИУ"/>
      <sheetName val="414 СВОД"/>
      <sheetName val="414 в разрезе ИУ"/>
      <sheetName val="419 СВОД"/>
      <sheetName val="419 в разрезе ИУ"/>
      <sheetName val="411 ГУ"/>
      <sheetName val="113расш"/>
      <sheetName val="Нормы 131 новые"/>
      <sheetName val="132номенкл"/>
      <sheetName val="прил 31"/>
      <sheetName val="прил 32"/>
      <sheetName val=" моющие ср-ва"/>
      <sheetName val="хоз.товар"/>
      <sheetName val="дизельн.т"/>
      <sheetName val="мебель"/>
      <sheetName val="вещ (2)"/>
      <sheetName val="прилож.41"/>
      <sheetName val="приложен"/>
      <sheetName val="Лист14"/>
      <sheetName val="план.коман"/>
      <sheetName val="149команд"/>
      <sheetName val="411 018 программа"/>
      <sheetName val="139 018"/>
      <sheetName val="машины"/>
      <sheetName val="машины по годам"/>
      <sheetName val="111-2"/>
      <sheetName val="135 (сверхлим)"/>
      <sheetName val="411-автотр"/>
      <sheetName val="Перечень"/>
      <sheetName val="111-гос.сл."/>
      <sheetName val="139комп"/>
      <sheetName val="139н"/>
      <sheetName val="139стараяФорма"/>
      <sheetName val="141-су"/>
      <sheetName val="141полив"/>
      <sheetName val="141-эл"/>
      <sheetName val="141 жылу"/>
      <sheetName val="141комыр"/>
      <sheetName val="149р"/>
      <sheetName val="1ГУ  (2)"/>
      <sheetName val="113 2013"/>
      <sheetName val="113 2014"/>
      <sheetName val="113 2015"/>
      <sheetName val="расш.пенсионеров"/>
      <sheetName val="125-13"/>
      <sheetName val="125-14"/>
      <sheetName val="125-15"/>
      <sheetName val="Численность"/>
      <sheetName val="131 2013"/>
      <sheetName val="131 2014"/>
      <sheetName val="131 2015"/>
      <sheetName val="131нов нор"/>
      <sheetName val="132 2013"/>
      <sheetName val="132 2014"/>
      <sheetName val="132 2015"/>
      <sheetName val="амб"/>
      <sheetName val="амб.рас"/>
      <sheetName val="132амб"/>
      <sheetName val="стац."/>
      <sheetName val="132стац "/>
      <sheetName val="маски"/>
      <sheetName val="арт"/>
      <sheetName val="134н"/>
      <sheetName val="135 "/>
      <sheetName val="расш135"/>
      <sheetName val="135 2014"/>
      <sheetName val="135 2015"/>
      <sheetName val="139 2013"/>
      <sheetName val="139 2014"/>
      <sheetName val="139 2015"/>
      <sheetName val="ГСМ дизель"/>
      <sheetName val="349 СРМ"/>
      <sheetName val="349 (СРМ)"/>
      <sheetName val="349 (3СРМ)"/>
      <sheetName val="План ГЗ"/>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Год"/>
      <sheetName val="Тип пункта плана"/>
      <sheetName val="Служебный ФКРБ"/>
      <sheetName val="КАТО"/>
    </sheetNames>
    <sheetDataSet>
      <sheetData sheetId="0" refreshError="1"/>
      <sheetData sheetId="1" refreshError="1">
        <row r="6">
          <cell r="B6" t="str">
            <v>Общественный порядок и безопасность</v>
          </cell>
        </row>
        <row r="7">
          <cell r="B7" t="str">
            <v>Министерство юстиции РК</v>
          </cell>
        </row>
        <row r="8">
          <cell r="B8" t="str">
            <v>Услуги по координации деятельности уголовно-исполнительной системы</v>
          </cell>
        </row>
        <row r="12">
          <cell r="B12" t="str">
            <v>Д. Мусагулов</v>
          </cell>
        </row>
        <row r="14">
          <cell r="B14" t="str">
            <v>Л. Кудайбергенова</v>
          </cell>
        </row>
        <row r="16">
          <cell r="B16" t="str">
            <v>УКУИС по Кызылординской области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refreshError="1"/>
      <sheetData sheetId="231"/>
      <sheetData sheetId="232"/>
      <sheetData sheetId="233"/>
      <sheetData sheetId="234"/>
      <sheetData sheetId="235"/>
      <sheetData sheetId="236" refreshError="1"/>
      <sheetData sheetId="237"/>
      <sheetData sheetId="238"/>
      <sheetData sheetId="239" refreshError="1"/>
      <sheetData sheetId="240" refreshError="1"/>
      <sheetData sheetId="241" refreshError="1"/>
      <sheetData sheetId="242" refreshError="1"/>
      <sheetData sheetId="243" refreshError="1"/>
      <sheetData sheetId="244"/>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row r="1">
          <cell r="A1" t="str">
            <v>01 Конкурс</v>
          </cell>
        </row>
      </sheetData>
      <sheetData sheetId="501">
        <row r="1">
          <cell r="A1" t="str">
            <v>Товар</v>
          </cell>
        </row>
      </sheetData>
      <sheetData sheetId="502"/>
      <sheetData sheetId="503"/>
      <sheetData sheetId="504"/>
      <sheetData sheetId="505"/>
      <sheetData sheetId="506"/>
      <sheetData sheetId="50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11-ИУ"/>
      <sheetName val="111-СИ"/>
      <sheetName val="111спец.-ИУ"/>
      <sheetName val="111спец.-СИ"/>
      <sheetName val="111раб.-ИУ"/>
      <sheetName val="111раб.-СИ"/>
      <sheetName val="113-ИУ"/>
      <sheetName val="113-СИ"/>
      <sheetName val="114-ИУ"/>
      <sheetName val="114-СИ"/>
      <sheetName val="121-ИУ"/>
      <sheetName val="121-СИ"/>
      <sheetName val="122-ИУ"/>
      <sheetName val="122-СИ"/>
      <sheetName val="131"/>
      <sheetName val="131-нормы"/>
      <sheetName val="131 (лок)"/>
      <sheetName val="132 св."/>
      <sheetName val="134"/>
      <sheetName val="134-норма"/>
      <sheetName val="135"/>
      <sheetName val="139"/>
      <sheetName val="139-расч"/>
      <sheetName val="139 расч (лок)"/>
      <sheetName val="вещ"/>
      <sheetName val="Дети"/>
      <sheetName val="постель"/>
      <sheetName val="ГСМ"/>
      <sheetName val="вещ (лок)"/>
      <sheetName val="Постель (лок)"/>
      <sheetName val="моющ(лок)"/>
      <sheetName val="141"/>
      <sheetName val="142"/>
      <sheetName val="143"/>
      <sheetName val="144"/>
      <sheetName val="145"/>
      <sheetName val="145-1"/>
      <sheetName val="146"/>
      <sheetName val="146 зарпл. СИ"/>
      <sheetName val="146 зарпл.ИУ"/>
      <sheetName val="146 (лок)"/>
      <sheetName val="149"/>
      <sheetName val="149 (СПИД)"/>
      <sheetName val="149спец ИУ"/>
      <sheetName val="149спец СИ"/>
      <sheetName val="149 раб ИУ"/>
      <sheetName val="149 раб СИ"/>
      <sheetName val="151"/>
      <sheetName val="152"/>
      <sheetName val="159"/>
      <sheetName val="332"/>
    </sheetNames>
    <sheetDataSet>
      <sheetData sheetId="0" refreshError="1">
        <row r="14">
          <cell r="B14" t="str">
            <v>К. Сыдыкова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row r="14">
          <cell r="B14" t="str">
            <v>Б.Нургалиева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431сверхл."/>
      <sheetName val="прил 431 кап ремонт"/>
      <sheetName val="прил 431 (2)"/>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ат"/>
      <sheetName val="атт КУИС"/>
      <sheetName val="111-УИИ"/>
      <sheetName val="адм КУИС"/>
      <sheetName val="111-гос.сл"/>
      <sheetName val="113"/>
      <sheetName val="113 КУИС"/>
      <sheetName val="114"/>
      <sheetName val="121"/>
      <sheetName val="122"/>
      <sheetName val="149-з.пл-спец"/>
      <sheetName val="149-з.пл-раб"/>
      <sheetName val="332"/>
    </sheetNames>
    <sheetDataSet>
      <sheetData sheetId="0" refreshError="1">
        <row r="6">
          <cell r="B6" t="str">
            <v>Общественный порядок и безопасность</v>
          </cell>
        </row>
        <row r="8">
          <cell r="B8" t="str">
            <v>Услуги по координации деятельности 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11-ат"/>
      <sheetName val="атт КУИС"/>
      <sheetName val="111-УИИ"/>
      <sheetName val="адм КУИС"/>
      <sheetName val="111-гос.сл"/>
      <sheetName val="113"/>
      <sheetName val="113 КУИС"/>
      <sheetName val="114"/>
      <sheetName val="121"/>
      <sheetName val="122"/>
      <sheetName val="149-з.пл-спец"/>
      <sheetName val="149-з.пл-раб"/>
      <sheetName val="332"/>
    </sheetNames>
    <sheetDataSet>
      <sheetData sheetId="0" refreshError="1">
        <row r="6">
          <cell r="B6" t="str">
            <v>Общественный порядок и безопасность</v>
          </cell>
        </row>
        <row r="8">
          <cell r="B8" t="str">
            <v>Услуги по координации деятельности УИС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2)"/>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149 прочие "/>
      <sheetName val="расчет мусора"/>
      <sheetName val="информац по тек рем "/>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s>
    <sheetDataSet>
      <sheetData sheetId="0" refreshError="1">
        <row r="8">
          <cell r="B8" t="str">
            <v xml:space="preserve">Содержание осужденных, подозреваемых и обвиняемых лиц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 val="1-ГУ (2)"/>
      <sheetName val="1-ГУ"/>
      <sheetName val="111-ат"/>
      <sheetName val="111-УИИ"/>
      <sheetName val="111-гос.сл"/>
      <sheetName val="расшифровка 113"/>
      <sheetName val="125-2012"/>
      <sheetName val="125-2013"/>
      <sheetName val="125-2014"/>
      <sheetName val="134-2012"/>
      <sheetName val="134-2013"/>
      <sheetName val="134-2014"/>
      <sheetName val="расш 139 мебель"/>
      <sheetName val="139 мебель"/>
      <sheetName val="расш 139 таблиц изн"/>
      <sheetName val="расшифровка компьютерной"/>
      <sheetName val="139-02 бумага"/>
      <sheetName val="139 хозтовары 2 "/>
      <sheetName val="139-канц."/>
      <sheetName val="расшифровка моющих "/>
      <sheetName val="139 моющ"/>
      <sheetName val="расш 139 подписки прочие"/>
      <sheetName val="139 подписка "/>
      <sheetName val="139 спорт. товары (2)"/>
      <sheetName val="прочие спортовары"/>
      <sheetName val="139 зап.части"/>
      <sheetName val="масло"/>
      <sheetName val="ГСМ бензин"/>
      <sheetName val="свод 141"/>
      <sheetName val="расшифровка 141-отк"/>
      <sheetName val="141- вода, септик"/>
      <sheetName val="141- свет"/>
      <sheetName val="141-тепло"/>
      <sheetName val="расчет 141 тепло"/>
      <sheetName val="расш 142"/>
      <sheetName val="147 "/>
      <sheetName val="расшифр 147"/>
      <sheetName val="149-1-2012"/>
      <sheetName val="149-2012"/>
      <sheetName val="149-1-2013"/>
      <sheetName val="149-2013"/>
      <sheetName val="149-1-2014"/>
      <sheetName val="149-2014"/>
      <sheetName val="расшифровка  149"/>
      <sheetName val="расшифровка  149 прочие"/>
      <sheetName val="информация по тек. рем"/>
      <sheetName val="расш. 149 команд. водит 2012"/>
      <sheetName val="149-з.пл-спец"/>
      <sheetName val="149-з.пл-раб"/>
      <sheetName val="151-2012"/>
      <sheetName val="151-2013"/>
      <sheetName val="151-2014"/>
      <sheetName val="план команд"/>
      <sheetName val="157"/>
      <sheetName val="расшифр 159"/>
      <sheetName val="норма №7"/>
      <sheetName val="132-норма амб сс"/>
      <sheetName val="132-норма стац сс "/>
      <sheetName val="132-клин лаб сс "/>
      <sheetName val="132-баклаб сс"/>
      <sheetName val="132-противотуб сс"/>
      <sheetName val="132-патоген. сс"/>
      <sheetName val="135-2012"/>
      <sheetName val="расш 135-2012"/>
      <sheetName val="135информация"/>
      <sheetName val="135-2013"/>
      <sheetName val="расш135-2013"/>
      <sheetName val="135-2014"/>
      <sheetName val="135- рас 2014"/>
      <sheetName val="139-03 для обсл. зд."/>
      <sheetName val="139 видеосвидания"/>
      <sheetName val="139информация радиостанций"/>
      <sheetName val="139 подписка (2)"/>
      <sheetName val="139-канц. (2)"/>
      <sheetName val="пожарный инвентарь (2)"/>
      <sheetName val="139 литература"/>
      <sheetName val="139 спорт. товары"/>
      <sheetName val="139 бланоч.прод"/>
      <sheetName val="чистящее средство для помещен"/>
      <sheetName val="туалетные"/>
      <sheetName val="моющ расшиф"/>
      <sheetName val="139 дез.ср"/>
      <sheetName val="139 стр.мат (2)"/>
      <sheetName val="вещ  больн."/>
      <sheetName val="следственный постель"/>
      <sheetName val="ГСМ новая"/>
      <sheetName val="139 для школы"/>
      <sheetName val="141-свод"/>
      <sheetName val="141-вода"/>
      <sheetName val="прил 141-вода"/>
      <sheetName val="прил 141-свет"/>
      <sheetName val="прил141-тепло"/>
      <sheetName val="141- уголь"/>
      <sheetName val="прил к 142 "/>
      <sheetName val="149-1-2011"/>
      <sheetName val="149-2011"/>
      <sheetName val="прилож. команд. 149"/>
      <sheetName val="расшиф 149"/>
      <sheetName val="расчет мусора"/>
      <sheetName val="информац по тек рем"/>
      <sheetName val="расшифровка 149"/>
      <sheetName val="149 расш"/>
      <sheetName val="ПРИЛ 151"/>
      <sheetName val="хозинвент прочие"/>
      <sheetName val="131 нормы (3)"/>
      <sheetName val="расчеты к нормам 131"/>
      <sheetName val="132-ПТП второго ряда"/>
      <sheetName val="132-маски ГМОО"/>
      <sheetName val="ПТЛ-139"/>
      <sheetName val="общеоб. школ"/>
      <sheetName val="туалетные (прочие)"/>
      <sheetName val="моющ расшиф (2)"/>
      <sheetName val="прочие дез. средства"/>
      <sheetName val="139 стр.мат (3)"/>
      <sheetName val="ГСМ 2013"/>
      <sheetName val="ГСМ 2014"/>
      <sheetName val="ГСМ 2012"/>
      <sheetName val="139 зап.части (2)"/>
      <sheetName val="пожарный инвентарь"/>
      <sheetName val="подписка прочие"/>
      <sheetName val="расшифровка по 143"/>
      <sheetName val="139 подписка"/>
      <sheetName val="чистящее средство"/>
      <sheetName val="литература"/>
      <sheetName val="151-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 val="1-ГУ (2)"/>
      <sheetName val="1-ГУ"/>
      <sheetName val="111-ат"/>
      <sheetName val="111-УИИ"/>
      <sheetName val="111-гос.сл"/>
      <sheetName val="расшифровка 113"/>
      <sheetName val="125-2012"/>
      <sheetName val="125-2013"/>
      <sheetName val="125-2014"/>
      <sheetName val="134-2012"/>
      <sheetName val="134-2013"/>
      <sheetName val="134-2014"/>
      <sheetName val="расш 139 мебель"/>
      <sheetName val="139 мебель"/>
      <sheetName val="расш 139 таблиц изн"/>
      <sheetName val="расшифровка компьютерной"/>
      <sheetName val="139-02 бумага"/>
      <sheetName val="139 хозтовары 2 "/>
      <sheetName val="139-канц."/>
      <sheetName val="расшифровка моющих "/>
      <sheetName val="139 моющ"/>
      <sheetName val="расш 139 подписки прочие"/>
      <sheetName val="139 подписка "/>
      <sheetName val="139 спорт. товары (2)"/>
      <sheetName val="прочие спортовары"/>
      <sheetName val="139 зап.части"/>
      <sheetName val="масло"/>
      <sheetName val="ГСМ бензин"/>
      <sheetName val="свод 141"/>
      <sheetName val="расшифровка 141-отк"/>
      <sheetName val="141- вода, септик"/>
      <sheetName val="141- свет"/>
      <sheetName val="141-тепло"/>
      <sheetName val="расчет 141 тепло"/>
      <sheetName val="расш 142"/>
      <sheetName val="147 "/>
      <sheetName val="расшифр 147"/>
      <sheetName val="149-1-2012"/>
      <sheetName val="149-2012"/>
      <sheetName val="149-1-2013"/>
      <sheetName val="149-2013"/>
      <sheetName val="149-1-2014"/>
      <sheetName val="149-2014"/>
      <sheetName val="расшифровка  149"/>
      <sheetName val="расшифровка  149 прочие"/>
      <sheetName val="информация по тек. рем"/>
      <sheetName val="расш. 149 команд. водит 2012"/>
      <sheetName val="149-з.пл-спец"/>
      <sheetName val="149-з.пл-раб"/>
      <sheetName val="151-2012"/>
      <sheetName val="151-2013"/>
      <sheetName val="151-2014"/>
      <sheetName val="план команд"/>
      <sheetName val="157"/>
      <sheetName val="расшифр 159"/>
      <sheetName val="норма №7"/>
      <sheetName val="132-норма амб сс"/>
      <sheetName val="132-норма стац сс "/>
      <sheetName val="132-клин лаб сс "/>
      <sheetName val="132-баклаб сс"/>
      <sheetName val="132-противотуб сс"/>
      <sheetName val="132-патоген. сс"/>
      <sheetName val="135-2012"/>
      <sheetName val="расш 135-2012"/>
      <sheetName val="135информация"/>
      <sheetName val="135-2013"/>
      <sheetName val="расш135-2013"/>
      <sheetName val="135-2014"/>
      <sheetName val="135- рас 2014"/>
      <sheetName val="139-03 для обсл. зд."/>
      <sheetName val="139 видеосвидания"/>
      <sheetName val="139информация радиостанций"/>
      <sheetName val="139 подписка (2)"/>
      <sheetName val="139-канц. (2)"/>
      <sheetName val="пожарный инвентарь (2)"/>
      <sheetName val="139 литература"/>
      <sheetName val="139 спорт. товары"/>
      <sheetName val="139 бланоч.прод"/>
      <sheetName val="чистящее средство для помещен"/>
      <sheetName val="туалетные"/>
      <sheetName val="моющ расшиф"/>
      <sheetName val="139 дез.ср"/>
      <sheetName val="139 стр.мат (2)"/>
      <sheetName val="вещ  больн."/>
      <sheetName val="следственный постель"/>
      <sheetName val="ГСМ новая"/>
      <sheetName val="139 для школы"/>
      <sheetName val="141-свод"/>
      <sheetName val="141-вода"/>
      <sheetName val="прил 141-вода"/>
      <sheetName val="прил 141-свет"/>
      <sheetName val="прил141-тепло"/>
      <sheetName val="141- уголь"/>
      <sheetName val="прил к 142 "/>
      <sheetName val="149-1-2011"/>
      <sheetName val="149-2011"/>
      <sheetName val="прилож. команд. 149"/>
      <sheetName val="расшиф 149"/>
      <sheetName val="расчет мусора"/>
      <sheetName val="информац по тек рем"/>
      <sheetName val="расшифровка 149"/>
      <sheetName val="149 расш"/>
      <sheetName val="ПРИЛ 151"/>
      <sheetName val="хозинвент прочие"/>
      <sheetName val="131 нормы (3)"/>
      <sheetName val="расчеты к нормам 131"/>
      <sheetName val="132-ПТП второго ряда"/>
      <sheetName val="132-маски ГМОО"/>
      <sheetName val="ПТЛ-139"/>
      <sheetName val="общеоб. школ"/>
      <sheetName val="туалетные (прочие)"/>
      <sheetName val="моющ расшиф (2)"/>
      <sheetName val="прочие дез. средства"/>
      <sheetName val="139 стр.мат (3)"/>
      <sheetName val="ГСМ 2013"/>
      <sheetName val="ГСМ 2014"/>
      <sheetName val="ГСМ 2012"/>
      <sheetName val="139 зап.части (2)"/>
      <sheetName val="пожарный инвентарь"/>
      <sheetName val="подписка прочие"/>
      <sheetName val="расшифровка по 143"/>
      <sheetName val="139 подписка"/>
      <sheetName val="чистящее средство"/>
      <sheetName val="литература"/>
      <sheetName val="151-2011"/>
    </sheetNames>
    <sheetDataSet>
      <sheetData sheetId="0" refreshError="1">
        <row r="8">
          <cell r="B8" t="str">
            <v>Содержание осужденных и следственно-арестованных лиц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расш111раб"/>
      <sheetName val="111раб."/>
      <sheetName val="113"/>
      <sheetName val="раш113"/>
      <sheetName val="114"/>
      <sheetName val="121"/>
      <sheetName val="122"/>
      <sheetName val="125"/>
      <sheetName val="125 (2)"/>
      <sheetName val="125 (3)"/>
      <sheetName val="131"/>
      <sheetName val="Лист6"/>
      <sheetName val="131 нормы"/>
      <sheetName val=" нормы"/>
      <sheetName val="132"/>
      <sheetName val="132-СПИД"/>
      <sheetName val="132-норма амб"/>
      <sheetName val="132-норма стац"/>
      <sheetName val="132-баклаб"/>
      <sheetName val="132-противотуб"/>
      <sheetName val="132-патоген."/>
      <sheetName val="АВР"/>
      <sheetName val="134"/>
      <sheetName val="134-норма"/>
      <sheetName val="135"/>
      <sheetName val="135 (2)"/>
      <sheetName val="135 (3)"/>
      <sheetName val="135СИЗО"/>
      <sheetName val="135ИУ"/>
      <sheetName val="139 (2)"/>
      <sheetName val="139"/>
      <sheetName val="139-расч"/>
      <sheetName val="139прочие"/>
      <sheetName val="139мылом"/>
      <sheetName val="вещ"/>
      <sheetName val="постель"/>
      <sheetName val="Дети"/>
      <sheetName val="ГСМ"/>
      <sheetName val="141 в"/>
      <sheetName val="141э"/>
      <sheetName val="расш эл"/>
      <sheetName val="141т"/>
      <sheetName val="расш тепло"/>
      <sheetName val="141 у"/>
      <sheetName val="142"/>
      <sheetName val="рас 142"/>
      <sheetName val="143"/>
      <sheetName val="расш 143"/>
      <sheetName val="147"/>
      <sheetName val="146"/>
      <sheetName val="146Расш"/>
      <sheetName val="149"/>
      <sheetName val="149 свод"/>
      <sheetName val="бланк лимит"/>
      <sheetName val="149 прочие"/>
      <sheetName val="расш149"/>
      <sheetName val="149спец"/>
      <sheetName val="расш149спец"/>
      <sheetName val="149 раб"/>
      <sheetName val="расш149раб"/>
      <sheetName val="151 (2)"/>
      <sheetName val="151"/>
      <sheetName val="расш151"/>
      <sheetName val="152"/>
      <sheetName val="159"/>
      <sheetName val="расш159"/>
      <sheetName val="332"/>
      <sheetName val="1ГУ 018"/>
      <sheetName val="411сверхл."/>
      <sheetName val="411сверхл. (2)"/>
      <sheetName val="411сверхл. (3)"/>
      <sheetName val="Лист2"/>
      <sheetName val="411-нормы"/>
      <sheetName val="411-кбо"/>
      <sheetName val="мед"/>
      <sheetName val="411-комп"/>
      <sheetName val="452сверхл."/>
      <sheetName val="452сверхл. (2)"/>
      <sheetName val="452сверхл. (3)"/>
      <sheetName val="1ГУ 21"/>
      <sheetName val="431сверхл."/>
      <sheetName val="421"/>
      <sheetName val="412сверхл."/>
      <sheetName val="1-ГУ (2)"/>
      <sheetName val="1-ГУ"/>
      <sheetName val="111-ат"/>
      <sheetName val="111-УИИ"/>
      <sheetName val="111-гос.сл"/>
      <sheetName val="расшифровка 113"/>
      <sheetName val="125-2012"/>
      <sheetName val="125-2013"/>
      <sheetName val="125-2014"/>
      <sheetName val="134-2012"/>
      <sheetName val="134-2013"/>
      <sheetName val="134-2014"/>
      <sheetName val="расш 139 мебель"/>
      <sheetName val="139 мебель"/>
      <sheetName val="расш 139 таблиц изн"/>
      <sheetName val="расшифровка компьютерной"/>
      <sheetName val="139-02 бумага"/>
      <sheetName val="139 хозтовары 2 "/>
      <sheetName val="139-канц."/>
      <sheetName val="расшифровка моющих "/>
      <sheetName val="139 моющ"/>
      <sheetName val="расш 139 подписки прочие"/>
      <sheetName val="139 подписка "/>
      <sheetName val="139 спорт. товары (2)"/>
      <sheetName val="прочие спортовары"/>
      <sheetName val="139 зап.части"/>
      <sheetName val="масло"/>
      <sheetName val="ГСМ бензин"/>
      <sheetName val="свод 141"/>
      <sheetName val="расшифровка 141-отк"/>
      <sheetName val="141- вода, септик"/>
      <sheetName val="141- свет"/>
      <sheetName val="141-тепло"/>
      <sheetName val="расчет 141 тепло"/>
      <sheetName val="расш 142"/>
      <sheetName val="147 "/>
      <sheetName val="расшифр 147"/>
      <sheetName val="149-1-2012"/>
      <sheetName val="149-2012"/>
      <sheetName val="149-1-2013"/>
      <sheetName val="149-2013"/>
      <sheetName val="149-1-2014"/>
      <sheetName val="149-2014"/>
      <sheetName val="расшифровка  149"/>
      <sheetName val="расшифровка  149 прочие"/>
      <sheetName val="информация по тек. рем"/>
      <sheetName val="расш. 149 команд. водит 2012"/>
      <sheetName val="149-з.пл-спец"/>
      <sheetName val="149-з.пл-раб"/>
      <sheetName val="151-2012"/>
      <sheetName val="151-2013"/>
      <sheetName val="151-2014"/>
      <sheetName val="план команд"/>
      <sheetName val="157"/>
      <sheetName val="расшифр 159"/>
      <sheetName val="норма №7"/>
      <sheetName val="132-норма амб сс"/>
      <sheetName val="132-норма стац сс "/>
      <sheetName val="132-клин лаб сс "/>
      <sheetName val="132-баклаб сс"/>
      <sheetName val="132-противотуб сс"/>
      <sheetName val="132-патоген. сс"/>
      <sheetName val="135-2012"/>
      <sheetName val="расш 135-2012"/>
      <sheetName val="135информация"/>
      <sheetName val="135-2013"/>
      <sheetName val="расш135-2013"/>
      <sheetName val="135-2014"/>
      <sheetName val="135- рас 2014"/>
      <sheetName val="139-03 для обсл. зд."/>
      <sheetName val="139 видеосвидания"/>
      <sheetName val="139информация радиостанций"/>
      <sheetName val="139 подписка (2)"/>
      <sheetName val="139-канц. (2)"/>
      <sheetName val="пожарный инвентарь (2)"/>
      <sheetName val="139 литература"/>
      <sheetName val="139 спорт. товары"/>
      <sheetName val="139 бланоч.прод"/>
      <sheetName val="чистящее средство для помещен"/>
      <sheetName val="туалетные"/>
      <sheetName val="моющ расшиф"/>
      <sheetName val="139 дез.ср"/>
      <sheetName val="139 стр.мат (2)"/>
      <sheetName val="вещ  больн."/>
      <sheetName val="следственный постель"/>
      <sheetName val="ГСМ новая"/>
      <sheetName val="139 для школы"/>
      <sheetName val="141-свод"/>
      <sheetName val="141-вода"/>
      <sheetName val="прил 141-вода"/>
      <sheetName val="прил 141-свет"/>
      <sheetName val="прил141-тепло"/>
      <sheetName val="141- уголь"/>
      <sheetName val="прил к 142 "/>
      <sheetName val="149-1-2011"/>
      <sheetName val="149-2011"/>
      <sheetName val="прилож. команд. 149"/>
      <sheetName val="расшиф 149"/>
      <sheetName val="расчет мусора"/>
      <sheetName val="информац по тек рем"/>
      <sheetName val="расшифровка 149"/>
      <sheetName val="149 расш"/>
      <sheetName val="ПРИЛ 151"/>
      <sheetName val="хозинвент прочие"/>
      <sheetName val="131 нормы (3)"/>
      <sheetName val="расчеты к нормам 131"/>
      <sheetName val="132-ПТП второго ряда"/>
      <sheetName val="132-маски ГМОО"/>
      <sheetName val="ПТЛ-139"/>
      <sheetName val="общеоб. школ"/>
      <sheetName val="туалетные (прочие)"/>
      <sheetName val="моющ расшиф (2)"/>
      <sheetName val="прочие дез. средства"/>
      <sheetName val="139 стр.мат (3)"/>
      <sheetName val="ГСМ 2013"/>
      <sheetName val="ГСМ 2014"/>
      <sheetName val="ГСМ 2012"/>
      <sheetName val="139 зап.части (2)"/>
      <sheetName val="пожарный инвентарь"/>
      <sheetName val="подписка прочие"/>
      <sheetName val="расшифровка по 143"/>
      <sheetName val="139 подписка"/>
      <sheetName val="чистящее средство"/>
      <sheetName val="литература"/>
      <sheetName val="151-2011"/>
      <sheetName val="139-03 для обсл. зд.2013"/>
      <sheetName val="139-2013г."/>
      <sheetName val="139-канц. "/>
      <sheetName val="прочие хоз.товары"/>
      <sheetName val="потреб .дез. средств."/>
      <sheetName val="139 подписка прочее"/>
      <sheetName val="прочий пожарный инв."/>
      <sheetName val="остатки постельного следств."/>
      <sheetName val="масло 2013"/>
      <sheetName val="139 стр.мат"/>
      <sheetName val="139-бумага 2013"/>
      <sheetName val="139-03 для обсл.зд.2014"/>
      <sheetName val="139-2014г."/>
      <sheetName val="139-канц.(2014)"/>
      <sheetName val="вещ (2014)"/>
      <sheetName val="вещ  больн. (2014)"/>
      <sheetName val="139 моющ(2014)"/>
      <sheetName val="моющ расшиф (2014)"/>
      <sheetName val="чистящее средство для пом(2014)"/>
      <sheetName val="туалетные (прочие) (2014)"/>
      <sheetName val="139 хозтовары(2014)"/>
      <sheetName val="прочие хоз.товары (2014)"/>
      <sheetName val="139 дез.ср (2014)"/>
      <sheetName val="потреб .дез. средств. (2014)"/>
      <sheetName val="ПТЛ-139 (2014)"/>
      <sheetName val="общеоб. школ (2014)"/>
      <sheetName val="139 подписка(2014)"/>
      <sheetName val="139 подписка прочее(2014)"/>
      <sheetName val="139 спорт.товары (2014)"/>
      <sheetName val="пожарный инвентарь (2014)"/>
      <sheetName val="прочий пожарный инв.(2014)"/>
      <sheetName val="139 литература (2014)"/>
      <sheetName val="литература(прочее)"/>
      <sheetName val="постель (2014)"/>
      <sheetName val="следственный постель (2014)"/>
      <sheetName val="139 зап.части (2014)"/>
      <sheetName val="масло 2014"/>
      <sheetName val="139 стр.мат 2014"/>
      <sheetName val="139-бумага 2014"/>
      <sheetName val="расшифровка компьютерной 2014"/>
      <sheetName val="139-03 для обсл.зд.2015"/>
      <sheetName val="139-2015г. "/>
      <sheetName val="139-канц.(2015)"/>
      <sheetName val="ГСМ 2015"/>
      <sheetName val="вещ (2015)"/>
      <sheetName val="вещ  больн. (2015)"/>
      <sheetName val="139 моющ(2015)"/>
      <sheetName val="моющ расшиф (2015)"/>
      <sheetName val="чистящее средство для пом(2015)"/>
      <sheetName val="туалетные (прочие)(2015)"/>
      <sheetName val="139 хозтовары(2015)"/>
      <sheetName val="прочие хоз.товары (2015)"/>
      <sheetName val="139 дез.ср (2015)"/>
      <sheetName val="потреб .дез. средств. (2015)"/>
      <sheetName val="ПТЛ-139 (2015)"/>
      <sheetName val="общеоб. школ (2015)"/>
      <sheetName val="139 подписка(2015)"/>
      <sheetName val="139 подписка прочее(2015)"/>
      <sheetName val="139 спорт.товары (2015)"/>
      <sheetName val="пожарный инвентарь (2015)"/>
      <sheetName val="прочий пожарный инв.(2015)"/>
      <sheetName val="139 литература (2015)"/>
      <sheetName val="литература(прочее)(2015)"/>
      <sheetName val="постель (2015)"/>
      <sheetName val="следственный постель (2015)"/>
      <sheetName val="139 зап.части (2015)"/>
      <sheetName val="масло 2015"/>
      <sheetName val="139 стр.мат 2015"/>
      <sheetName val="139-бумага 2015"/>
      <sheetName val="расшифровка компьютерной(2015)"/>
      <sheetName val="расшиф 149 обслуж. здания"/>
      <sheetName val="информац по тек рем "/>
      <sheetName val="сбор 149"/>
      <sheetName val="149 прочие "/>
    </sheetNames>
    <sheetDataSet>
      <sheetData sheetId="0" refreshError="1">
        <row r="8">
          <cell r="B8" t="str">
            <v>Содержание осужденных и следственно-арестованных лиц</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sheetData sheetId="195"/>
      <sheetData sheetId="196"/>
      <sheetData sheetId="197"/>
      <sheetData sheetId="198"/>
      <sheetData sheetId="199"/>
      <sheetData sheetId="200" refreshError="1"/>
      <sheetData sheetId="201"/>
      <sheetData sheetId="202"/>
      <sheetData sheetId="203"/>
      <sheetData sheetId="204"/>
      <sheetData sheetId="205"/>
      <sheetData sheetId="206" refreshError="1"/>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2(018)"/>
      <sheetName val="1ГУ (018)"/>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противотуб"/>
      <sheetName val="132-норма амб"/>
      <sheetName val="132-норма стац"/>
      <sheetName val="134"/>
      <sheetName val="134-норма"/>
      <sheetName val="135"/>
      <sheetName val="135 (сверхлим) (2)"/>
      <sheetName val="135 (сверхлим)"/>
      <sheetName val="139"/>
      <sheetName val="139 расч.строи.мат"/>
      <sheetName val="139-расч"/>
      <sheetName val="моющ"/>
      <sheetName val="вещ"/>
      <sheetName val="постельное"/>
      <sheetName val="ГСМ"/>
      <sheetName val="141"/>
      <sheetName val="142 (лимит)"/>
      <sheetName val="142"/>
      <sheetName val="144"/>
      <sheetName val="145"/>
      <sheetName val="145-1"/>
      <sheetName val="146"/>
      <sheetName val="расш мед обор (2)"/>
      <sheetName val="расш мед обор"/>
      <sheetName val="149расш оргтех"/>
      <sheetName val="прочие усл"/>
      <sheetName val="изг бл прод"/>
      <sheetName val="146Расш"/>
      <sheetName val="147"/>
      <sheetName val="149"/>
      <sheetName val="149 зарпл."/>
      <sheetName val="149 раб"/>
      <sheetName val="151"/>
      <sheetName val="159"/>
      <sheetName val="332"/>
      <sheetName val="411сверхл."/>
      <sheetName val="411-автотр"/>
      <sheetName val="Лист3"/>
      <sheetName val="411-кбо"/>
      <sheetName val="411-комп"/>
      <sheetName val="411-мебобор (2)"/>
      <sheetName val="411-мебобор"/>
      <sheetName val="кап.ремонт"/>
      <sheetName val="125 спец"/>
      <sheetName val="431сверхл."/>
      <sheetName val="452сверхл."/>
      <sheetName val="Отчет о совместимости"/>
    </sheetNames>
    <sheetDataSet>
      <sheetData sheetId="0" refreshError="1"/>
      <sheetData sheetId="1" refreshError="1"/>
      <sheetData sheetId="2">
        <row r="12">
          <cell r="B12" t="str">
            <v>Д.Аскарулы</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2(018)"/>
      <sheetName val="1ГУ (018)"/>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противотуб"/>
      <sheetName val="132-норма амб"/>
      <sheetName val="132-норма стац"/>
      <sheetName val="134"/>
      <sheetName val="134-норма"/>
      <sheetName val="135"/>
      <sheetName val="135 (сверхлим) (2)"/>
      <sheetName val="135 (сверхлим)"/>
      <sheetName val="139"/>
      <sheetName val="139 расч.строи.мат"/>
      <sheetName val="139-расч"/>
      <sheetName val="моющ"/>
      <sheetName val="вещ"/>
      <sheetName val="постельное"/>
      <sheetName val="ГСМ"/>
      <sheetName val="141"/>
      <sheetName val="142 (лимит)"/>
      <sheetName val="142"/>
      <sheetName val="144"/>
      <sheetName val="145"/>
      <sheetName val="145-1"/>
      <sheetName val="146"/>
      <sheetName val="расш мед обор (2)"/>
      <sheetName val="расш мед обор"/>
      <sheetName val="149расш оргтех"/>
      <sheetName val="прочие усл"/>
      <sheetName val="изг бл прод"/>
      <sheetName val="146Расш"/>
      <sheetName val="147"/>
      <sheetName val="149"/>
      <sheetName val="149 зарпл."/>
      <sheetName val="149 раб"/>
      <sheetName val="151"/>
      <sheetName val="159"/>
      <sheetName val="332"/>
      <sheetName val="411сверхл."/>
      <sheetName val="411-автотр"/>
      <sheetName val="Лист3"/>
      <sheetName val="411-кбо"/>
      <sheetName val="411-комп"/>
      <sheetName val="411-мебобор (2)"/>
      <sheetName val="411-мебобор"/>
      <sheetName val="кап.ремонт"/>
      <sheetName val="125 спец"/>
      <sheetName val="431сверхл."/>
      <sheetName val="452сверхл."/>
      <sheetName val="Отчет о совместимости"/>
    </sheetNames>
    <sheetDataSet>
      <sheetData sheetId="0" refreshError="1"/>
      <sheetData sheetId="1" refreshError="1"/>
      <sheetData sheetId="2">
        <row r="12">
          <cell r="B12" t="str">
            <v>Д.Аскарулы</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sheetData sheetId="2">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refreshError="1"/>
      <sheetData sheetId="4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sheetData sheetId="2">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refreshError="1"/>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431сверхл."/>
      <sheetName val="прил 431 кап ремонт"/>
      <sheetName val="прил 431 (2)"/>
      <sheetName val="139"/>
      <sheetName val="139-расч-2012г."/>
      <sheetName val="прочее мебель 2012г."/>
      <sheetName val="139-расч-2013г. "/>
      <sheetName val="прочее мебель 2013г"/>
      <sheetName val="139-расч-2014г."/>
      <sheetName val="прочее мебель 2014г. "/>
      <sheetName val="свод 139 меб "/>
      <sheetName val="информ 139 меб по ИУ"/>
      <sheetName val="411-комп-2013"/>
      <sheetName val="411-комп-2014"/>
      <sheetName val="411-комп-2015 "/>
      <sheetName val="сводный расчет по ОС"/>
      <sheetName val="411сверхл.2013"/>
      <sheetName val="411сверхл.2014 "/>
      <sheetName val="411сверхл.2015"/>
      <sheetName val="инфор прочие свод"/>
      <sheetName val="инфор прочие в разрезе учр"/>
      <sheetName val="инфор по маш. "/>
      <sheetName val="инфор по маш.свод,"/>
      <sheetName val="инф кбо в разр учр "/>
      <sheetName val="КБО свод"/>
      <sheetName val="информ по комп.  "/>
      <sheetName val="информ по комп в раз учр  "/>
      <sheetName val="инф мед.  в раз учр"/>
      <sheetName val="инф мед.  свод"/>
      <sheetName val="452сверхл. (2012)"/>
      <sheetName val="452сверхл. (2013)"/>
      <sheetName val="452сверхл.(2014)"/>
      <sheetName val="прил452"/>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refreshError="1"/>
      <sheetData sheetId="2" refreshError="1">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refreshError="1"/>
      <sheetData sheetId="2" refreshError="1">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ГУ (3) ДР"/>
      <sheetName val="1-ГУ (3) зп"/>
      <sheetName val="Справочник"/>
      <sheetName val="1-ГУ"/>
      <sheetName val="1-ГУ (2)"/>
      <sheetName val="111-ат"/>
      <sheetName val="111-УИИ"/>
      <sheetName val="111-гос.сл"/>
      <sheetName val="113"/>
      <sheetName val="расшифровка"/>
      <sheetName val="114"/>
      <sheetName val="121"/>
      <sheetName val="122"/>
      <sheetName val="125"/>
      <sheetName val="134"/>
      <sheetName val="134-норма"/>
      <sheetName val="Лист8"/>
      <sheetName val="135"/>
      <sheetName val="Лист5"/>
      <sheetName val="Лист4"/>
      <sheetName val="139"/>
      <sheetName val="Лист1"/>
      <sheetName val="139 (расшифровка)"/>
      <sheetName val="ГСМ"/>
      <sheetName val="141"/>
      <sheetName val="142"/>
      <sheetName val="142 (2)"/>
      <sheetName val="143"/>
      <sheetName val="144"/>
      <sheetName val="Лист7"/>
      <sheetName val="145"/>
      <sheetName val="145-1"/>
      <sheetName val="147 "/>
      <sheetName val="149 (2)"/>
      <sheetName val="149"/>
      <sheetName val="Лист2"/>
      <sheetName val="Лист6"/>
      <sheetName val="149-з.пл-спец"/>
      <sheetName val="149-з.пл-раб"/>
      <sheetName val="Лист9"/>
      <sheetName val="151"/>
      <sheetName val="152"/>
      <sheetName val="157"/>
      <sheetName val="159"/>
      <sheetName val="Лист3"/>
      <sheetName val="332"/>
    </sheetNames>
    <sheetDataSet>
      <sheetData sheetId="0" refreshError="1"/>
      <sheetData sheetId="1"/>
      <sheetData sheetId="2">
        <row r="8">
          <cell r="B8" t="str">
            <v>Услуги по координации деятельности уголовно-исполнительной системы</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sheetData sheetId="18" refreshError="1"/>
      <sheetData sheetId="19" refreshError="1"/>
      <sheetData sheetId="20"/>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refreshError="1"/>
      <sheetData sheetId="4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13"/>
      <sheetName val="332"/>
    </sheetNames>
    <sheetDataSet>
      <sheetData sheetId="0">
        <row r="14">
          <cell r="B14" t="str">
            <v>А. Жанабаева</v>
          </cell>
        </row>
      </sheetData>
      <sheetData sheetId="1"/>
      <sheetData sheetId="2"/>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13"/>
      <sheetName val="332"/>
    </sheetNames>
    <sheetDataSet>
      <sheetData sheetId="0">
        <row r="14">
          <cell r="B14" t="str">
            <v>А. Жанабаева</v>
          </cell>
        </row>
      </sheetData>
      <sheetData sheetId="1"/>
      <sheetData sheetId="2"/>
      <sheetData sheetId="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
      <sheetName val="139 "/>
      <sheetName val="411"/>
      <sheetName val="452"/>
    </sheetNames>
    <sheetDataSet>
      <sheetData sheetId="0" refreshError="1">
        <row r="6">
          <cell r="B6" t="str">
            <v>Общественный порядок и безопасность</v>
          </cell>
        </row>
      </sheetData>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
      <sheetName val="139 "/>
      <sheetName val="411"/>
      <sheetName val="452"/>
    </sheetNames>
    <sheetDataSet>
      <sheetData sheetId="0" refreshError="1">
        <row r="6">
          <cell r="B6" t="str">
            <v>Общественный порядок и безопасность</v>
          </cell>
        </row>
      </sheetData>
      <sheetData sheetId="1" refreshError="1"/>
      <sheetData sheetId="2" refreshError="1"/>
      <sheetData sheetId="3" refreshError="1"/>
      <sheetData sheetId="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11-ИУ"/>
      <sheetName val="111-СИ"/>
      <sheetName val="111спец.-ИУ"/>
      <sheetName val="111спец.-СИ"/>
      <sheetName val="111раб.-ИУ"/>
      <sheetName val="111раб.-СИ"/>
      <sheetName val="113-ИУ"/>
      <sheetName val="113-СИ"/>
      <sheetName val="114-ИУ"/>
      <sheetName val="114-СИ"/>
      <sheetName val="121-ИУ"/>
      <sheetName val="121-СИ"/>
      <sheetName val="122-ИУ"/>
      <sheetName val="122-СИ"/>
      <sheetName val="131"/>
      <sheetName val="131-нормы"/>
      <sheetName val="131 (лок)"/>
      <sheetName val="132 св."/>
      <sheetName val="134"/>
      <sheetName val="134-норма"/>
      <sheetName val="135"/>
      <sheetName val="139"/>
      <sheetName val="139-расч"/>
      <sheetName val="139 расч (лок)"/>
      <sheetName val="вещ"/>
      <sheetName val="Дети"/>
      <sheetName val="постель"/>
      <sheetName val="ГСМ"/>
      <sheetName val="вещ (лок)"/>
      <sheetName val="Постель (лок)"/>
      <sheetName val="моющ(лок)"/>
      <sheetName val="141"/>
      <sheetName val="142"/>
      <sheetName val="143"/>
      <sheetName val="144"/>
      <sheetName val="145"/>
      <sheetName val="145-1"/>
      <sheetName val="146"/>
      <sheetName val="146 зарпл. СИ"/>
      <sheetName val="146 зарпл.ИУ"/>
      <sheetName val="146 (лок)"/>
      <sheetName val="149"/>
      <sheetName val="149 (СПИД)"/>
      <sheetName val="149спец ИУ"/>
      <sheetName val="149спец СИ"/>
      <sheetName val="149 раб ИУ"/>
      <sheetName val="149 раб СИ"/>
      <sheetName val="151"/>
      <sheetName val="152"/>
      <sheetName val="159"/>
      <sheetName val="332"/>
    </sheetNames>
    <sheetDataSet>
      <sheetData sheetId="0" refreshError="1">
        <row r="6">
          <cell r="B6" t="str">
            <v>Общественный порядок и безопасность</v>
          </cell>
        </row>
        <row r="8">
          <cell r="B8" t="str">
            <v>Содержание осужденных и следственно-арестованных лиц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Дети"/>
      <sheetName val="ГСМ"/>
      <sheetName val="141"/>
      <sheetName val="142"/>
      <sheetName val="143"/>
      <sheetName val="144 (лимит)"/>
      <sheetName val="145"/>
      <sheetName val="145-1"/>
      <sheetName val="146"/>
      <sheetName val="146Расш"/>
      <sheetName val="146 зарпл."/>
      <sheetName val="147"/>
      <sheetName val="149"/>
      <sheetName val="149спец"/>
      <sheetName val="149 раб"/>
      <sheetName val="151"/>
      <sheetName val="152"/>
      <sheetName val="159"/>
      <sheetName val="332"/>
      <sheetName val="411сверхл."/>
      <sheetName val="411-нормы"/>
      <sheetName val="411-кбо"/>
      <sheetName val="411-комп"/>
      <sheetName val="412сверхл."/>
      <sheetName val="431сверхл."/>
      <sheetName val="452сверхл."/>
    </sheetNames>
    <sheetDataSet>
      <sheetData sheetId="0" refreshError="1">
        <row r="6">
          <cell r="B6" t="str">
            <v>Общественный порядок и безопасность</v>
          </cell>
        </row>
        <row r="7">
          <cell r="B7" t="str">
            <v>Министерство юстиции РК</v>
          </cell>
        </row>
        <row r="8">
          <cell r="B8" t="str">
            <v>Содержание осужденных</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39"/>
      <sheetName val="139-расч-2013г."/>
      <sheetName val="прочее мебель 2013г."/>
      <sheetName val="139-расч-2014г. "/>
      <sheetName val="прочее мебель 2014г"/>
      <sheetName val="139-расч-2015г."/>
      <sheetName val="прочее мебель 2015г. "/>
      <sheetName val="информ 139 меб по ИУ"/>
      <sheetName val="411-комп-2013"/>
      <sheetName val="411-комп-2014"/>
      <sheetName val="411-комп-2015"/>
      <sheetName val="сводный расчет по ОС"/>
      <sheetName val="411сверхл.2013"/>
      <sheetName val="411сверхл.2014"/>
      <sheetName val="411сверхл.2015"/>
      <sheetName val="инфор прочие в разрезе учр"/>
      <sheetName val="по мед обор"/>
      <sheetName val="инфор по маш. gj exht;ltybzv"/>
      <sheetName val="инф кбо в разр учр  (2)"/>
      <sheetName val="информ по комп  "/>
      <sheetName val="452сверхл. (2013)"/>
      <sheetName val="452сверхл. (2014)"/>
      <sheetName val="452сверхл.(2015)"/>
      <sheetName val="прил452"/>
      <sheetName val="431сверхл."/>
      <sheetName val="прил 431 кап ремон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новый"/>
      <sheetName val="111спец."/>
      <sheetName val="111раб."/>
      <sheetName val="113"/>
      <sheetName val="113-расш"/>
      <sheetName val="114"/>
      <sheetName val="121"/>
      <sheetName val="122"/>
      <sheetName val="125"/>
      <sheetName val="131"/>
      <sheetName val="н-1"/>
      <sheetName val="131 нормы"/>
      <sheetName val="132"/>
      <sheetName val="132-амб"/>
      <sheetName val="132-болезн"/>
      <sheetName val="132-норма стац"/>
      <sheetName val="132-баклаб"/>
      <sheetName val="132-противотуб"/>
      <sheetName val="132 расш год потр"/>
      <sheetName val="134"/>
      <sheetName val="134-норма"/>
      <sheetName val="135"/>
      <sheetName val="135 расш"/>
      <sheetName val="139"/>
      <sheetName val="139-1 БУМАГА"/>
      <sheetName val="139-2 КАНЦ"/>
      <sheetName val="139-хоз тов"/>
      <sheetName val="139-бланки"/>
      <sheetName val="139-подписка"/>
      <sheetName val="139-мою,ср"/>
      <sheetName val="139-туал,прин"/>
      <sheetName val="139-Строи,мат"/>
      <sheetName val="139-диз.ср"/>
      <sheetName val="139-веш.имущ"/>
      <sheetName val="139-веш.женщ"/>
      <sheetName val="139-ГСМ"/>
      <sheetName val="139-постель"/>
      <sheetName val="139-спорт тов"/>
      <sheetName val="139-автозапчасти"/>
      <sheetName val="139-пож.инв"/>
      <sheetName val="139-литер"/>
      <sheetName val="139-прочие товары"/>
      <sheetName val="141-свод"/>
      <sheetName val="141-вода"/>
      <sheetName val="142"/>
      <sheetName val="Расш"/>
      <sheetName val="141электроэнергия"/>
      <sheetName val="141-отопления"/>
      <sheetName val="141-1"/>
      <sheetName val="141-полив"/>
      <sheetName val="143"/>
      <sheetName val="149"/>
      <sheetName val="149-свод"/>
      <sheetName val="расш-149"/>
      <sheetName val="149 зарпл."/>
      <sheetName val="149спец"/>
      <sheetName val="149 раб"/>
      <sheetName val="151"/>
      <sheetName val="151-расш"/>
      <sheetName val="152"/>
      <sheetName val="159"/>
      <sheetName val="159-расш"/>
      <sheetName val="332"/>
      <sheetName val="411-нормы"/>
      <sheetName val="411-кбо"/>
      <sheetName val="411-комп"/>
      <sheetName val="412сверхл."/>
      <sheetName val="431сверхл."/>
      <sheetName val="452сверх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efreshError="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efreshError="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 val="справочники"/>
      <sheetName val="прочие радиостанци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правочник"/>
      <sheetName val="1ГУ (2)"/>
      <sheetName val="1ГУ"/>
      <sheetName val="111спец."/>
      <sheetName val="111раб."/>
      <sheetName val="113"/>
      <sheetName val="121"/>
      <sheetName val="122"/>
      <sheetName val="125"/>
      <sheetName val="131"/>
      <sheetName val="131 нормы"/>
      <sheetName val="132"/>
      <sheetName val="132-норма амб"/>
      <sheetName val="139"/>
      <sheetName val="139-расч"/>
      <sheetName val="139 ГСМ"/>
      <sheetName val="141"/>
      <sheetName val="142"/>
      <sheetName val="144 (лимит)"/>
      <sheetName val="145"/>
      <sheetName val="146 авто"/>
      <sheetName val="146 рас 2009год"/>
      <sheetName val="146"/>
      <sheetName val="146  рас"/>
      <sheetName val="149"/>
      <sheetName val="149 расш"/>
      <sheetName val="149 раб"/>
      <sheetName val="151"/>
      <sheetName val="152"/>
      <sheetName val="159"/>
      <sheetName val="411"/>
      <sheetName val="411 расш"/>
      <sheetName val="411 расши"/>
      <sheetName val="452"/>
      <sheetName val="144 _лимит_"/>
    </sheetNames>
    <sheetDataSet>
      <sheetData sheetId="0" refreshError="1"/>
      <sheetData sheetId="1">
        <row r="16">
          <cell r="B16" t="str">
            <v>ГУ "Центр реабилитации-2"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Лист2"/>
      <sheetName val="114"/>
      <sheetName val="121"/>
      <sheetName val="122"/>
      <sheetName val="125"/>
      <sheetName val="125-2"/>
      <sheetName val="125-3"/>
      <sheetName val="131"/>
      <sheetName val="131-норма"/>
      <sheetName val="Лист4"/>
      <sheetName val="норма-131"/>
      <sheetName val="132"/>
      <sheetName val="норма амб"/>
      <sheetName val="норма стац"/>
      <sheetName val="132-баклаб"/>
      <sheetName val="134-1"/>
      <sheetName val="134-2"/>
      <sheetName val="134-3"/>
      <sheetName val="134-норма"/>
      <sheetName val="135"/>
      <sheetName val="проч"/>
      <sheetName val="хоз"/>
      <sheetName val="139"/>
      <sheetName val="канц"/>
      <sheetName val="меб"/>
      <sheetName val="вещ"/>
      <sheetName val="пост"/>
      <sheetName val="ГСМ"/>
      <sheetName val="141-вода"/>
      <sheetName val="141-свет"/>
      <sheetName val="141-тепло"/>
      <sheetName val="тепло-рас"/>
      <sheetName val="142"/>
      <sheetName val="расш"/>
      <sheetName val="11-149"/>
      <sheetName val="12-149"/>
      <sheetName val="13-149"/>
      <sheetName val="149-cb"/>
      <sheetName val="149-1"/>
      <sheetName val="149-2"/>
      <sheetName val="149-3"/>
      <sheetName val="149спец"/>
      <sheetName val="149 раб"/>
      <sheetName val="149сверх"/>
      <sheetName val="149-12"/>
      <sheetName val="149-13"/>
      <sheetName val="151"/>
      <sheetName val="151-12г"/>
      <sheetName val="151-13"/>
      <sheetName val="159"/>
      <sheetName val="рас159"/>
      <sheetName val="159св"/>
      <sheetName val="332"/>
      <sheetName val="411"/>
      <sheetName val="411-12"/>
      <sheetName val="411-2"/>
      <sheetName val="411-1"/>
      <sheetName val="411-3"/>
      <sheetName val="411-кбо"/>
      <sheetName val="452 сверхл"/>
    </sheetNames>
    <sheetDataSet>
      <sheetData sheetId="0">
        <row r="16">
          <cell r="B16" t="str">
            <v>Учреждение ЕЦ- 166/24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1"/>
      <sheetName val="125-2012"/>
      <sheetName val="125-2013"/>
      <sheetName val="131"/>
      <sheetName val="131 нормы"/>
      <sheetName val="131 больные"/>
      <sheetName val="132"/>
      <sheetName val="132-норма амб сс"/>
      <sheetName val="132-норма стац сс "/>
      <sheetName val="132-клин лаб сс "/>
      <sheetName val="132-баклаб сс"/>
      <sheetName val="132-противотуб сс"/>
      <sheetName val="132-патоген. сс"/>
      <sheetName val="134-2011"/>
      <sheetName val="134-2012"/>
      <sheetName val="134-2013"/>
      <sheetName val="134-норма"/>
      <sheetName val="135-12г."/>
      <sheetName val="135-13"/>
      <sheetName val="135-14"/>
      <sheetName val="139"/>
      <sheetName val="139-02 бумага"/>
      <sheetName val="139-расч"/>
      <sheetName val="вещ"/>
      <sheetName val="постель"/>
      <sheetName val="ГСМ"/>
      <sheetName val="моющ расшиф"/>
      <sheetName val="стройматериалы"/>
      <sheetName val="чистящее средство"/>
      <sheetName val="подп.139"/>
      <sheetName val="141-свод"/>
      <sheetName val="141-вода"/>
      <sheetName val="141- свет"/>
      <sheetName val="141-тепло"/>
      <sheetName val="прил141-тепло"/>
      <sheetName val="142"/>
      <sheetName val="прил к 142 "/>
      <sheetName val="149 -2012"/>
      <sheetName val="149-1-2012"/>
      <sheetName val="149-2013"/>
      <sheetName val="расш.149"/>
      <sheetName val="расшиф 149"/>
      <sheetName val="расчет мусора"/>
      <sheetName val="149спец"/>
      <sheetName val="149 раб"/>
      <sheetName val="151-2011"/>
      <sheetName val="151-2012"/>
      <sheetName val="151-2013"/>
      <sheetName val="ПРИЛ 151"/>
      <sheetName val="159"/>
      <sheetName val="431-2012"/>
      <sheetName val="431-2013"/>
      <sheetName val="431-2014"/>
      <sheetName val="расшифр 159"/>
    </sheetNames>
    <sheetDataSet>
      <sheetData sheetId="0">
        <row r="16">
          <cell r="B16" t="str">
            <v>Учреждение Ка-168/1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новый"/>
      <sheetName val="111спец."/>
      <sheetName val="111раб."/>
      <sheetName val="113"/>
      <sheetName val="113-расш"/>
      <sheetName val="114"/>
      <sheetName val="121"/>
      <sheetName val="122"/>
      <sheetName val="125"/>
      <sheetName val="131"/>
      <sheetName val="н-1"/>
      <sheetName val="131 нормы"/>
      <sheetName val="132"/>
      <sheetName val="132-амб"/>
      <sheetName val="132-болезн"/>
      <sheetName val="132-норма стац"/>
      <sheetName val="132-баклаб"/>
      <sheetName val="132-противотуб"/>
      <sheetName val="132 расш год потр"/>
      <sheetName val="134"/>
      <sheetName val="134-норма"/>
      <sheetName val="135"/>
      <sheetName val="135 расш"/>
      <sheetName val="139"/>
      <sheetName val="139-1 БУМАГА"/>
      <sheetName val="139-2 КАНЦ"/>
      <sheetName val="139-хоз тов"/>
      <sheetName val="139-бланки"/>
      <sheetName val="139-подписка"/>
      <sheetName val="139-мою,ср"/>
      <sheetName val="139-туал,прин"/>
      <sheetName val="139-Строи,мат"/>
      <sheetName val="139-диз.ср"/>
      <sheetName val="139-веш.имущ"/>
      <sheetName val="139-веш.женщ"/>
      <sheetName val="139-ГСМ"/>
      <sheetName val="139-постель"/>
      <sheetName val="139-спорт тов"/>
      <sheetName val="139-автозапчасти"/>
      <sheetName val="139-пож.инв"/>
      <sheetName val="139-литер"/>
      <sheetName val="139-прочие товары"/>
      <sheetName val="141-свод"/>
      <sheetName val="141-вода"/>
      <sheetName val="142"/>
      <sheetName val="Расш"/>
      <sheetName val="141электроэнергия"/>
      <sheetName val="141-отопления"/>
      <sheetName val="141-1"/>
      <sheetName val="141-полив"/>
      <sheetName val="143"/>
      <sheetName val="149"/>
      <sheetName val="149-свод"/>
      <sheetName val="расш-149"/>
      <sheetName val="149 зарпл."/>
      <sheetName val="149спец"/>
      <sheetName val="149 раб"/>
      <sheetName val="151"/>
      <sheetName val="151-расш"/>
      <sheetName val="152"/>
      <sheetName val="159"/>
      <sheetName val="159-расш"/>
      <sheetName val="332"/>
      <sheetName val="411-нормы"/>
      <sheetName val="411-кбо"/>
      <sheetName val="411-комп"/>
      <sheetName val="412сверхл."/>
      <sheetName val="431сверхл."/>
      <sheetName val="452сверхл."/>
    </sheetNames>
    <sheetDataSet>
      <sheetData sheetId="0">
        <row r="12">
          <cell r="B12" t="str">
            <v>Сугиров С.А.</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1"/>
      <sheetName val="125-2012"/>
      <sheetName val="125-2013"/>
      <sheetName val="131"/>
      <sheetName val="131 нормы"/>
      <sheetName val="131 больные"/>
      <sheetName val="132"/>
      <sheetName val="132-норма амб сс"/>
      <sheetName val="132-норма стац сс "/>
      <sheetName val="132-клин лаб сс "/>
      <sheetName val="132-баклаб сс"/>
      <sheetName val="132-противотуб сс"/>
      <sheetName val="132-патоген. сс"/>
      <sheetName val="134-2011"/>
      <sheetName val="134-2012"/>
      <sheetName val="134-2013"/>
      <sheetName val="134-норма"/>
      <sheetName val="135-12г."/>
      <sheetName val="135-13"/>
      <sheetName val="135-14"/>
      <sheetName val="139"/>
      <sheetName val="139-02 бумага"/>
      <sheetName val="139-расч"/>
      <sheetName val="вещ"/>
      <sheetName val="постель"/>
      <sheetName val="ГСМ"/>
      <sheetName val="моющ расшиф"/>
      <sheetName val="стройматериалы"/>
      <sheetName val="чистящее средство"/>
      <sheetName val="подп.139"/>
      <sheetName val="141-свод"/>
      <sheetName val="141-вода"/>
      <sheetName val="141- свет"/>
      <sheetName val="141-тепло"/>
      <sheetName val="прил141-тепло"/>
      <sheetName val="142"/>
      <sheetName val="прил к 142 "/>
      <sheetName val="149 -2012"/>
      <sheetName val="149-1-2012"/>
      <sheetName val="149-2013"/>
      <sheetName val="расш.149"/>
      <sheetName val="расшиф 149"/>
      <sheetName val="расчет мусора"/>
      <sheetName val="149спец"/>
      <sheetName val="149 раб"/>
      <sheetName val="151-2011"/>
      <sheetName val="151-2012"/>
      <sheetName val="151-2013"/>
      <sheetName val="ПРИЛ 151"/>
      <sheetName val="159"/>
      <sheetName val="431-2012"/>
      <sheetName val="431-2013"/>
      <sheetName val="431-2014"/>
      <sheetName val="расшифр 159"/>
    </sheetNames>
    <sheetDataSet>
      <sheetData sheetId="0">
        <row r="16">
          <cell r="B16" t="str">
            <v>Учреждение Ка-168/1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sheetName val="111-ат"/>
      <sheetName val="111-УИИ"/>
      <sheetName val="111-гос.сл"/>
      <sheetName val="113"/>
      <sheetName val="114"/>
      <sheetName val="121"/>
      <sheetName val="122"/>
      <sheetName val="125"/>
      <sheetName val="134"/>
      <sheetName val="134-норма"/>
      <sheetName val="135"/>
      <sheetName val="139"/>
      <sheetName val="139 (расшифровка)"/>
      <sheetName val="ГСМ"/>
      <sheetName val="141"/>
      <sheetName val="142"/>
      <sheetName val="143"/>
      <sheetName val="144"/>
      <sheetName val="145"/>
      <sheetName val="145-1"/>
      <sheetName val="146"/>
      <sheetName val="146Расш"/>
      <sheetName val="146-з.пл"/>
      <sheetName val="147 "/>
      <sheetName val="149"/>
      <sheetName val="149-з.пл-спец"/>
      <sheetName val="149-з.пл-раб"/>
      <sheetName val="151"/>
      <sheetName val="152"/>
      <sheetName val="157"/>
      <sheetName val="159"/>
      <sheetName val="332"/>
    </sheetNames>
    <sheetDataSet>
      <sheetData sheetId="0" refreshError="1">
        <row r="12">
          <cell r="B12" t="str">
            <v>Д. Мусагулов</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332"/>
      <sheetName val="125-2012"/>
      <sheetName val="125-2013"/>
      <sheetName val="125-2014"/>
      <sheetName val="131"/>
      <sheetName val="норма №7"/>
      <sheetName val="131 нормы (3)"/>
      <sheetName val="расчеты к нормам 131"/>
      <sheetName val="131 нормы"/>
      <sheetName val="132"/>
      <sheetName val="132-норма амб сс"/>
      <sheetName val="132-норма стац сс "/>
      <sheetName val="132-клин лаб сс "/>
      <sheetName val="132-баклаб сс"/>
      <sheetName val="132-противотуб сс"/>
      <sheetName val="132-ПТП второго ряда"/>
      <sheetName val="132-маски ГМОО"/>
      <sheetName val="132-патоген. сс"/>
      <sheetName val="134-2012"/>
      <sheetName val="134-2013"/>
      <sheetName val="134-2014"/>
      <sheetName val="134-норма"/>
      <sheetName val="135-2012"/>
      <sheetName val="расш 135-2012"/>
      <sheetName val="135-2013"/>
      <sheetName val="расш135-2013"/>
      <sheetName val="135-2014"/>
      <sheetName val="135- рас 2014"/>
      <sheetName val="135информация"/>
      <sheetName val="139-03 для обсл. зд."/>
      <sheetName val="139"/>
      <sheetName val="139-02 бумага"/>
      <sheetName val="139 видеосвидания"/>
      <sheetName val="139информация радиостанций"/>
      <sheetName val="расшифровка компьютерной"/>
      <sheetName val="139 подписка (2)"/>
      <sheetName val="ПТЛ-139"/>
      <sheetName val="общеоб. школ"/>
      <sheetName val="139-канц. "/>
      <sheetName val="пожарный инвентарь (2)"/>
      <sheetName val="вещ"/>
      <sheetName val="вещ  больн."/>
      <sheetName val="постель"/>
      <sheetName val="следственный постель"/>
      <sheetName val="139 литература"/>
      <sheetName val="139 спорт. товары"/>
      <sheetName val="139 хозтовары 2 "/>
      <sheetName val="139 бланоч.прод"/>
      <sheetName val="139 моющ"/>
      <sheetName val="чистящее средство для помещен"/>
      <sheetName val="туалетные (прочие)"/>
      <sheetName val="моющ расшиф (2)"/>
      <sheetName val="прочие дез. средства"/>
      <sheetName val="139 дез.ср"/>
      <sheetName val="потреб .дез. средств."/>
      <sheetName val="139 стр.мат (3)"/>
      <sheetName val="ГСМ 2013"/>
      <sheetName val="ГСМ 2014"/>
      <sheetName val="ГСМ 2012"/>
      <sheetName val="масло"/>
      <sheetName val="139 зап.части (2)"/>
      <sheetName val="141-свод"/>
      <sheetName val="141-вода"/>
      <sheetName val="прил 141-вода"/>
      <sheetName val="141- свет"/>
      <sheetName val="прил 141-свет"/>
      <sheetName val="141-тепло"/>
      <sheetName val="прил141-тепло"/>
      <sheetName val="141- уголь"/>
      <sheetName val="142"/>
      <sheetName val="прил к 142 "/>
      <sheetName val="149-1-2012"/>
      <sheetName val="149-2012"/>
      <sheetName val="149-1-2013"/>
      <sheetName val="149-2013"/>
      <sheetName val="149-1-2014"/>
      <sheetName val="149-2014"/>
      <sheetName val="расшиф 149 обслуж. здания"/>
      <sheetName val="расчет мусора"/>
      <sheetName val="информац по тек рем "/>
      <sheetName val="сбор 149"/>
      <sheetName val="149 прочие "/>
      <sheetName val="149 прочие только на 2012г"/>
      <sheetName val="расшифровка 149"/>
      <sheetName val="149 расш"/>
      <sheetName val="149спец"/>
      <sheetName val="149 раб"/>
      <sheetName val="график команд 149"/>
      <sheetName val="149 специализация график мед се"/>
      <sheetName val="расчет мед сес "/>
      <sheetName val="149 спец граф. врачи"/>
      <sheetName val="расчет специал "/>
      <sheetName val="анализы"/>
      <sheetName val="калораж"/>
      <sheetName val="151-2012"/>
      <sheetName val="план 2012"/>
      <sheetName val="151-2013"/>
      <sheetName val="план 2013"/>
      <sheetName val="151-2014"/>
      <sheetName val="план 2014"/>
      <sheetName val="159"/>
      <sheetName val="расшифр 159"/>
      <sheetName val="139-канц. (2)"/>
      <sheetName val="прилож. команд. 149"/>
      <sheetName val="расшиф 149"/>
      <sheetName val="информац по тек рем"/>
      <sheetName val="Лист1"/>
      <sheetName val="Лист2"/>
      <sheetName val="ПРИЛ 151"/>
      <sheetName val="1-ГУ"/>
      <sheetName val="1-ГУ (2)"/>
      <sheetName val="111-ат"/>
      <sheetName val="111-УИИ"/>
      <sheetName val="111-гос.сл"/>
      <sheetName val="135"/>
      <sheetName val="139- для обсл. зд."/>
      <sheetName val="расш 139 таблиц изн"/>
      <sheetName val="139-канц."/>
      <sheetName val="расшифровка моющих "/>
      <sheetName val="расш 139 подписки прочие"/>
      <sheetName val="139 подписка "/>
      <sheetName val="139 спорт. товары (2)"/>
      <sheetName val="прочие спортовары"/>
      <sheetName val="139 зап.части"/>
      <sheetName val="ГСМ бензин"/>
      <sheetName val="свод 141"/>
      <sheetName val="расшифровка 141-отк"/>
      <sheetName val="141- вода, септик"/>
      <sheetName val="расчет 141 тепло"/>
      <sheetName val="расш 142"/>
      <sheetName val="147 "/>
      <sheetName val="расшифр 147"/>
      <sheetName val="расшифровка  149"/>
      <sheetName val="расшифровка  149 прочие"/>
      <sheetName val="информация по тек. рем"/>
      <sheetName val="расш. 149 команд. водит 2012"/>
      <sheetName val="149-з.пл-спец"/>
      <sheetName val="149-з.пл-раб"/>
      <sheetName val="план команд"/>
      <sheetName val="157"/>
      <sheetName val="хозинвент прочие"/>
      <sheetName val="139 подписка"/>
      <sheetName val="подписка прочие"/>
      <sheetName val="чистящее средство"/>
      <sheetName val="моющ расшиф"/>
      <sheetName val="139 стр.мат (2)"/>
      <sheetName val="литература"/>
      <sheetName val="пожарный инвентарь"/>
      <sheetName val="ГСМ новая"/>
      <sheetName val="139 для школы"/>
      <sheetName val="143"/>
      <sheetName val="расшифровка по 143"/>
      <sheetName val="149-1-2011"/>
      <sheetName val="149-2011"/>
      <sheetName val="151-2011"/>
    </sheetNames>
    <sheetDataSet>
      <sheetData sheetId="0" refreshError="1">
        <row r="6">
          <cell r="B6" t="str">
            <v>Общественный порядок, безопасность, правовая,судебная, уголовно-исполнительная деятельность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равильный (2)"/>
      <sheetName val="123-2013"/>
      <sheetName val="123-2014"/>
      <sheetName val="123-2015"/>
      <sheetName val="141-2013 "/>
      <sheetName val="141-2014"/>
      <sheetName val="141-2015"/>
      <sheetName val="131 нормы "/>
      <sheetName val="142 -2013"/>
      <sheetName val="142 -2014"/>
      <sheetName val="142 -2015"/>
      <sheetName val="мед-13"/>
      <sheetName val="мед -14"/>
      <sheetName val="мед -15"/>
      <sheetName val="всего ППР-13"/>
      <sheetName val="всего ППР-14"/>
      <sheetName val="всего ППР-15"/>
      <sheetName val="2 кат-13"/>
      <sheetName val="2 кат -2014"/>
      <sheetName val="2 кат -2015"/>
      <sheetName val="баклаб -13"/>
      <sheetName val="баклаб -14"/>
      <sheetName val="баклаб -15"/>
      <sheetName val="СЭС-13"/>
      <sheetName val="СЭС-14"/>
      <sheetName val="СЭС-15"/>
      <sheetName val="143-2013 "/>
      <sheetName val="143н-2014"/>
      <sheetName val="143н-2015"/>
      <sheetName val="Лист1-3м"/>
      <sheetName val="Лист1-3ж"/>
      <sheetName val="Лист1-4м"/>
      <sheetName val="Лист1-4ж"/>
      <sheetName val="Лист2-м2 (2)"/>
      <sheetName val="Лист2-ж"/>
      <sheetName val="144-ГСМ -2013"/>
      <sheetName val="144-ГСМ -2014"/>
      <sheetName val="144-ГСМ -2015"/>
      <sheetName val="149свод (2)"/>
      <sheetName val="149свод"/>
      <sheetName val="149 общ.-2013"/>
      <sheetName val="149 бумага-2013"/>
      <sheetName val="149 канц.тов-2013"/>
      <sheetName val="моющ-2013"/>
      <sheetName val="моющ расшиф"/>
      <sheetName val="чист.сред-во для помещ."/>
      <sheetName val="149 хозтовары-2013"/>
      <sheetName val="149 дезсредства-2013"/>
      <sheetName val="149 стр.мат-2013"/>
      <sheetName val="149-пож.инв.-2013"/>
      <sheetName val="вещ"/>
      <sheetName val="вещ  больн."/>
      <sheetName val="постель"/>
      <sheetName val="149спорттов-2013"/>
      <sheetName val="149 зап.части-2013"/>
      <sheetName val="149-подписка2013"/>
      <sheetName val="Подписка прочие"/>
      <sheetName val="149-литер2013"/>
      <sheetName val="туалетн. принадл.-2013"/>
      <sheetName val="149 ПТЛ-2013"/>
      <sheetName val="прочие расшиф. комп."/>
      <sheetName val="прочие радиостанции"/>
      <sheetName val="прочие товары школа"/>
      <sheetName val="149 свод 2014"/>
      <sheetName val="149 общ.-2014"/>
      <sheetName val="149 бумага-2014"/>
      <sheetName val="149 канц.тов-2014"/>
      <sheetName val="моющ-2014"/>
      <sheetName val="моющ расшиф."/>
      <sheetName val="чист.сред-во для помещ.2014"/>
      <sheetName val="149 хозтовары-2014"/>
      <sheetName val="149 дезсредства-2014"/>
      <sheetName val="потреб .дез. средств."/>
      <sheetName val="149 стр.мат-2014"/>
      <sheetName val="вещ.им.2014"/>
      <sheetName val="вещ  больн.2014"/>
      <sheetName val="постель2014"/>
      <sheetName val="пост.следств.-2014"/>
      <sheetName val="остатки постель следств."/>
      <sheetName val="149 зап.части-2014"/>
      <sheetName val="149-подписка2014"/>
      <sheetName val="Подписка прочие2014"/>
      <sheetName val="139 литература (2014)"/>
      <sheetName val="литература(прочее)"/>
      <sheetName val="туалетн. принадл.-2014"/>
      <sheetName val="прочие тов.школа 2014"/>
      <sheetName val="149 свод 2015"/>
      <sheetName val="149 общ.-2015"/>
      <sheetName val="149 бумага-2015"/>
      <sheetName val="149 канц.тов-2015"/>
      <sheetName val="моющ-2015"/>
      <sheetName val="моющ расшиф.2015"/>
      <sheetName val="чист.сред-во для помещ.2015"/>
      <sheetName val="149 хозтовары-2015"/>
      <sheetName val="149 дез.сред-ва-2015"/>
      <sheetName val="потреб.дез.средств 2015 "/>
      <sheetName val="149 стр.мат-2015"/>
      <sheetName val="вещ.им.2015"/>
      <sheetName val="вещ  больн.2015"/>
      <sheetName val="постель2015"/>
      <sheetName val="пост.следств.-2015"/>
      <sheetName val="149 зап.части-2015"/>
      <sheetName val="149-подписка2015"/>
      <sheetName val="Подписка прочие2015"/>
      <sheetName val="139 литература (2015)"/>
      <sheetName val="литература(прочее)2015"/>
      <sheetName val="туалетн. принадл.-2015"/>
      <sheetName val="прочие тов.школа 2015"/>
      <sheetName val="151-свод (2013)"/>
      <sheetName val="151 вода-2013 "/>
      <sheetName val="151 эл.-2013"/>
      <sheetName val="151 отоп-2013,"/>
      <sheetName val="прил151-тепло"/>
      <sheetName val="151-уголь (2013)"/>
      <sheetName val="151-свод (2014)"/>
      <sheetName val="151 вода-2014"/>
      <sheetName val="151 эл.-2014"/>
      <sheetName val="151 отоп-2014"/>
      <sheetName val="151-уголь (2014"/>
      <sheetName val="151-свод (2015)"/>
      <sheetName val="151 вода-2015"/>
      <sheetName val="151 эл.-2015"/>
      <sheetName val="151 отоп-2015"/>
      <sheetName val="151-уголь (2015)"/>
      <sheetName val="152-2013"/>
      <sheetName val="152-2014,"/>
      <sheetName val="152-2015"/>
      <sheetName val="прилож 152"/>
      <sheetName val="153-2013"/>
      <sheetName val="153-2014"/>
      <sheetName val="153-2015"/>
      <sheetName val="153Расч (2)"/>
      <sheetName val="154-2013 "/>
      <sheetName val="154-2014"/>
      <sheetName val="154-2015"/>
      <sheetName val="147 прилож"/>
      <sheetName val="149-2-2013"/>
      <sheetName val="149-2-2014"/>
      <sheetName val="149-2-2015"/>
      <sheetName val="149-2013 "/>
      <sheetName val="149-2014"/>
      <sheetName val="149-2015"/>
      <sheetName val="131 -13 препод"/>
      <sheetName val="131-135спец-13 "/>
      <sheetName val="131-135спец-14"/>
      <sheetName val="131-135спец-15"/>
      <sheetName val="131 раб-13"/>
      <sheetName val="131 раб-14"/>
      <sheetName val="131 раб-15"/>
      <sheetName val="149-151-2013 "/>
      <sheetName val="149-151-2014"/>
      <sheetName val="149-151 -2015"/>
      <sheetName val="план (3)"/>
      <sheetName val="159 обслужив.оборуд-13"/>
      <sheetName val="159 обслужив.оборуд-14"/>
      <sheetName val="159 обслужив.оборуд-15"/>
      <sheetName val="расшиф 159 обслуж. здания 2013"/>
      <sheetName val="расшиф 159 обслуж. здания 2014"/>
      <sheetName val="расшиф 159 обслуж. здания 2015"/>
      <sheetName val="расчет мусора"/>
      <sheetName val="159 расш 2013"/>
      <sheetName val="159 расш 2014"/>
      <sheetName val="159 расш 2015"/>
      <sheetName val="калораж-13,"/>
      <sheetName val="калораж-14"/>
      <sheetName val="калораж-15"/>
      <sheetName val="анализы-13"/>
      <sheetName val="анализы -14"/>
      <sheetName val="анализы -15"/>
      <sheetName val="мед.раб-2013"/>
      <sheetName val="психологи-13"/>
      <sheetName val="психологи-14 (2)"/>
      <sheetName val="151 -2013"/>
      <sheetName val="151 -2014"/>
      <sheetName val="151 -2015"/>
      <sheetName val="план (2)"/>
      <sheetName val="159 команд. -2013  (2)"/>
      <sheetName val="159 -2014"/>
      <sheetName val="159 -2015"/>
      <sheetName val="расшифр 159 (2)"/>
      <sheetName val="332-13"/>
      <sheetName val="332-14"/>
      <sheetName val="332-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осударственных закупок"/>
      <sheetName val="справочники"/>
      <sheetName val="Лист1"/>
    </sheetNames>
    <sheetDataSet>
      <sheetData sheetId="0" refreshError="1"/>
      <sheetData sheetId="1">
        <row r="2">
          <cell r="A2" t="str">
            <v xml:space="preserve">Конкурс </v>
          </cell>
          <cell r="E2" t="str">
            <v>Казахстан</v>
          </cell>
        </row>
        <row r="3">
          <cell r="A3" t="str">
            <v>Запрос ценовых предложений</v>
          </cell>
          <cell r="E3" t="str">
            <v>Австралия</v>
          </cell>
        </row>
        <row r="4">
          <cell r="A4" t="str">
            <v>Из одного источника</v>
          </cell>
          <cell r="E4" t="str">
            <v>Австрия</v>
          </cell>
        </row>
        <row r="5">
          <cell r="A5" t="str">
            <v>На организованных электронных торгах</v>
          </cell>
          <cell r="E5" t="str">
            <v>Азербайджан</v>
          </cell>
        </row>
        <row r="6">
          <cell r="A6" t="str">
            <v>Через открытые товарных биржи</v>
          </cell>
          <cell r="E6" t="str">
            <v>Албания</v>
          </cell>
        </row>
        <row r="7">
          <cell r="A7" t="str">
            <v>Без норм закона</v>
          </cell>
          <cell r="E7" t="str">
            <v>Алжир</v>
          </cell>
        </row>
        <row r="8">
          <cell r="E8" t="str">
            <v>Американское Самоа</v>
          </cell>
        </row>
        <row r="9">
          <cell r="E9" t="str">
            <v>Ангилья</v>
          </cell>
        </row>
        <row r="10">
          <cell r="E10" t="str">
            <v>Ангола</v>
          </cell>
        </row>
        <row r="11">
          <cell r="E11" t="str">
            <v>Андорра</v>
          </cell>
        </row>
        <row r="12">
          <cell r="E12" t="str">
            <v>Антарктида</v>
          </cell>
        </row>
        <row r="13">
          <cell r="E13" t="str">
            <v>Антигуа и Барбуда</v>
          </cell>
        </row>
        <row r="14">
          <cell r="E14" t="str">
            <v>Антильские острова</v>
          </cell>
        </row>
        <row r="15">
          <cell r="E15" t="str">
            <v>Аомынь (Макао)</v>
          </cell>
        </row>
        <row r="16">
          <cell r="E16" t="str">
            <v>Аргентина</v>
          </cell>
        </row>
        <row r="17">
          <cell r="E17" t="str">
            <v>Армения</v>
          </cell>
        </row>
        <row r="18">
          <cell r="E18" t="str">
            <v>Аруба</v>
          </cell>
        </row>
        <row r="19">
          <cell r="E19" t="str">
            <v>Афганистан</v>
          </cell>
        </row>
        <row r="20">
          <cell r="E20" t="str">
            <v>Багамские острова</v>
          </cell>
        </row>
        <row r="21">
          <cell r="E21" t="str">
            <v>Бангладеш</v>
          </cell>
        </row>
        <row r="22">
          <cell r="E22" t="str">
            <v>Барбадос</v>
          </cell>
        </row>
        <row r="23">
          <cell r="E23" t="str">
            <v>Бахрейн</v>
          </cell>
        </row>
        <row r="24">
          <cell r="E24" t="str">
            <v>Беларусь</v>
          </cell>
        </row>
        <row r="25">
          <cell r="E25" t="str">
            <v>Белиз</v>
          </cell>
        </row>
        <row r="26">
          <cell r="E26" t="str">
            <v>Бельгия</v>
          </cell>
        </row>
        <row r="27">
          <cell r="E27" t="str">
            <v>Бенин</v>
          </cell>
        </row>
        <row r="28">
          <cell r="E28" t="str">
            <v>Бермудские острова (Брит.)</v>
          </cell>
        </row>
        <row r="29">
          <cell r="E29" t="str">
            <v>Болгария</v>
          </cell>
        </row>
        <row r="30">
          <cell r="E30" t="str">
            <v>Боливия</v>
          </cell>
        </row>
        <row r="31">
          <cell r="E31" t="str">
            <v>Босния и Герцеговина</v>
          </cell>
        </row>
        <row r="32">
          <cell r="E32" t="str">
            <v>Ботсвана</v>
          </cell>
        </row>
        <row r="33">
          <cell r="E33" t="str">
            <v>Бразилия</v>
          </cell>
        </row>
        <row r="34">
          <cell r="E34" t="str">
            <v>Британская территория в Индийском океане</v>
          </cell>
        </row>
        <row r="35">
          <cell r="E35" t="str">
            <v>Бруней</v>
          </cell>
        </row>
        <row r="36">
          <cell r="E36" t="str">
            <v>Буве</v>
          </cell>
        </row>
        <row r="37">
          <cell r="E37" t="str">
            <v>Буркина-Фасо</v>
          </cell>
        </row>
        <row r="38">
          <cell r="E38" t="str">
            <v>Бурунди</v>
          </cell>
        </row>
        <row r="39">
          <cell r="E39" t="str">
            <v>Бутан</v>
          </cell>
        </row>
        <row r="40">
          <cell r="E40" t="str">
            <v>Вануату</v>
          </cell>
        </row>
        <row r="41">
          <cell r="E41" t="str">
            <v>Ватикан</v>
          </cell>
        </row>
        <row r="42">
          <cell r="E42" t="str">
            <v>Великобритания</v>
          </cell>
        </row>
        <row r="43">
          <cell r="E43" t="str">
            <v>Венгрия</v>
          </cell>
        </row>
        <row r="44">
          <cell r="E44" t="str">
            <v>Венесуэла</v>
          </cell>
        </row>
        <row r="45">
          <cell r="E45" t="str">
            <v>Виргинские острова (Брит.)</v>
          </cell>
        </row>
        <row r="46">
          <cell r="E46" t="str">
            <v>Виргинские острова (США)</v>
          </cell>
        </row>
        <row r="47">
          <cell r="E47" t="str">
            <v>Вьетнам</v>
          </cell>
        </row>
        <row r="48">
          <cell r="E48" t="str">
            <v>Габон</v>
          </cell>
        </row>
        <row r="49">
          <cell r="E49" t="str">
            <v>Гаити</v>
          </cell>
        </row>
        <row r="50">
          <cell r="E50" t="str">
            <v>Гайана</v>
          </cell>
        </row>
        <row r="51">
          <cell r="E51" t="str">
            <v>Гамбия</v>
          </cell>
        </row>
        <row r="52">
          <cell r="E52" t="str">
            <v>Гана</v>
          </cell>
        </row>
        <row r="53">
          <cell r="E53" t="str">
            <v>Гваделупа</v>
          </cell>
        </row>
        <row r="54">
          <cell r="E54" t="str">
            <v>Гватемала</v>
          </cell>
        </row>
        <row r="55">
          <cell r="E55" t="str">
            <v>Гвиана</v>
          </cell>
        </row>
        <row r="56">
          <cell r="E56" t="str">
            <v>Гвинея</v>
          </cell>
        </row>
        <row r="57">
          <cell r="E57" t="str">
            <v>Гвинея-Бисау</v>
          </cell>
        </row>
        <row r="58">
          <cell r="E58" t="str">
            <v>Германия</v>
          </cell>
        </row>
        <row r="59">
          <cell r="E59" t="str">
            <v>Гернси</v>
          </cell>
        </row>
        <row r="60">
          <cell r="E60" t="str">
            <v>Гибралтар</v>
          </cell>
        </row>
        <row r="61">
          <cell r="E61" t="str">
            <v>Гондурас</v>
          </cell>
        </row>
        <row r="62">
          <cell r="E62" t="str">
            <v>Гренада</v>
          </cell>
        </row>
        <row r="63">
          <cell r="E63" t="str">
            <v>Гренландия</v>
          </cell>
        </row>
        <row r="64">
          <cell r="E64" t="str">
            <v>Греция</v>
          </cell>
        </row>
        <row r="65">
          <cell r="E65" t="str">
            <v>Грузия</v>
          </cell>
        </row>
        <row r="66">
          <cell r="E66" t="str">
            <v>Гуам</v>
          </cell>
        </row>
        <row r="67">
          <cell r="E67" t="str">
            <v>Дания</v>
          </cell>
        </row>
        <row r="68">
          <cell r="E68" t="str">
            <v>Демократическая Республика Конго</v>
          </cell>
        </row>
        <row r="69">
          <cell r="E69" t="str">
            <v>Джерси</v>
          </cell>
        </row>
        <row r="70">
          <cell r="E70" t="str">
            <v>Джибути</v>
          </cell>
        </row>
        <row r="71">
          <cell r="E71" t="str">
            <v>Доминика</v>
          </cell>
        </row>
        <row r="72">
          <cell r="E72" t="str">
            <v>Доминиканская Республика</v>
          </cell>
        </row>
        <row r="73">
          <cell r="E73" t="str">
            <v>Египет</v>
          </cell>
        </row>
        <row r="74">
          <cell r="E74" t="str">
            <v>Замбия</v>
          </cell>
        </row>
        <row r="75">
          <cell r="E75" t="str">
            <v>Западная Сахара</v>
          </cell>
        </row>
        <row r="76">
          <cell r="E76" t="str">
            <v>Зимбабве</v>
          </cell>
        </row>
        <row r="77">
          <cell r="E77" t="str">
            <v>Израиль</v>
          </cell>
        </row>
        <row r="78">
          <cell r="E78" t="str">
            <v>Индия</v>
          </cell>
        </row>
        <row r="79">
          <cell r="E79" t="str">
            <v>Индонезия</v>
          </cell>
        </row>
        <row r="80">
          <cell r="E80" t="str">
            <v>Иордания</v>
          </cell>
        </row>
        <row r="81">
          <cell r="E81" t="str">
            <v>Ирак</v>
          </cell>
        </row>
        <row r="82">
          <cell r="E82" t="str">
            <v>Иран</v>
          </cell>
        </row>
        <row r="83">
          <cell r="E83" t="str">
            <v>Ирландия</v>
          </cell>
        </row>
        <row r="84">
          <cell r="E84" t="str">
            <v>Исландия</v>
          </cell>
        </row>
        <row r="85">
          <cell r="E85" t="str">
            <v>Испания</v>
          </cell>
        </row>
        <row r="86">
          <cell r="E86" t="str">
            <v>Италия</v>
          </cell>
        </row>
        <row r="87">
          <cell r="E87" t="str">
            <v>Йемен</v>
          </cell>
        </row>
        <row r="88">
          <cell r="E88" t="str">
            <v>Кабо-Верде</v>
          </cell>
        </row>
        <row r="89">
          <cell r="E89" t="str">
            <v>Кайман</v>
          </cell>
        </row>
        <row r="90">
          <cell r="E90" t="str">
            <v>Камбоджа</v>
          </cell>
        </row>
        <row r="91">
          <cell r="E91" t="str">
            <v>Камерун</v>
          </cell>
        </row>
        <row r="92">
          <cell r="E92" t="str">
            <v>Канада</v>
          </cell>
        </row>
        <row r="93">
          <cell r="E93" t="str">
            <v>Катар</v>
          </cell>
        </row>
        <row r="94">
          <cell r="E94" t="str">
            <v>Кения</v>
          </cell>
        </row>
        <row r="95">
          <cell r="E95" t="str">
            <v>Кипр</v>
          </cell>
        </row>
        <row r="96">
          <cell r="E96" t="str">
            <v>Киргизия</v>
          </cell>
        </row>
        <row r="97">
          <cell r="E97" t="str">
            <v>Кирибати</v>
          </cell>
        </row>
        <row r="98">
          <cell r="E98" t="str">
            <v>Китай</v>
          </cell>
        </row>
        <row r="99">
          <cell r="E99" t="str">
            <v>Кокосовые острова</v>
          </cell>
        </row>
        <row r="100">
          <cell r="E100" t="str">
            <v>Колумбия</v>
          </cell>
        </row>
        <row r="101">
          <cell r="E101" t="str">
            <v>Коморские острова</v>
          </cell>
        </row>
        <row r="102">
          <cell r="E102" t="str">
            <v>Конго</v>
          </cell>
        </row>
        <row r="103">
          <cell r="E103" t="str">
            <v>Корея (КНДР)</v>
          </cell>
        </row>
        <row r="104">
          <cell r="E104" t="str">
            <v>Корея (Республика)</v>
          </cell>
        </row>
        <row r="105">
          <cell r="E105" t="str">
            <v>Коста-Рика</v>
          </cell>
        </row>
        <row r="106">
          <cell r="E106" t="str">
            <v>Кот-д Ивуар</v>
          </cell>
        </row>
        <row r="107">
          <cell r="E107" t="str">
            <v>Куба</v>
          </cell>
        </row>
        <row r="108">
          <cell r="E108" t="str">
            <v>Кувейт</v>
          </cell>
        </row>
        <row r="109">
          <cell r="E109" t="str">
            <v>Лаос</v>
          </cell>
        </row>
        <row r="110">
          <cell r="E110" t="str">
            <v>Латвия</v>
          </cell>
        </row>
        <row r="111">
          <cell r="E111" t="str">
            <v>Лесото</v>
          </cell>
        </row>
        <row r="112">
          <cell r="E112" t="str">
            <v>Либерия</v>
          </cell>
        </row>
        <row r="113">
          <cell r="E113" t="str">
            <v>Ливан</v>
          </cell>
        </row>
        <row r="114">
          <cell r="E114" t="str">
            <v>Ливия</v>
          </cell>
        </row>
        <row r="115">
          <cell r="E115" t="str">
            <v>Литва</v>
          </cell>
        </row>
        <row r="116">
          <cell r="E116" t="str">
            <v>Лихтенштейн</v>
          </cell>
        </row>
        <row r="117">
          <cell r="E117" t="str">
            <v>Люксембург</v>
          </cell>
        </row>
        <row r="118">
          <cell r="E118" t="str">
            <v>Маврикий</v>
          </cell>
        </row>
        <row r="119">
          <cell r="E119" t="str">
            <v>Мавритания</v>
          </cell>
        </row>
        <row r="120">
          <cell r="E120" t="str">
            <v>Мадагаскар</v>
          </cell>
        </row>
        <row r="121">
          <cell r="E121" t="str">
            <v>Майотта</v>
          </cell>
        </row>
        <row r="122">
          <cell r="E122" t="str">
            <v>Македония</v>
          </cell>
        </row>
        <row r="123">
          <cell r="E123" t="str">
            <v>Малави</v>
          </cell>
        </row>
        <row r="124">
          <cell r="E124" t="str">
            <v>Малайзия</v>
          </cell>
        </row>
        <row r="125">
          <cell r="E125" t="str">
            <v>Мали</v>
          </cell>
        </row>
        <row r="126">
          <cell r="E126" t="str">
            <v>Малые Тихоокеанские острова</v>
          </cell>
        </row>
        <row r="127">
          <cell r="E127" t="str">
            <v>Мальдивы</v>
          </cell>
        </row>
        <row r="128">
          <cell r="E128" t="str">
            <v>Мальта</v>
          </cell>
        </row>
        <row r="129">
          <cell r="E129" t="str">
            <v>Марокко</v>
          </cell>
        </row>
        <row r="130">
          <cell r="E130" t="str">
            <v>Мартиника</v>
          </cell>
        </row>
        <row r="131">
          <cell r="E131" t="str">
            <v>Маршалловы острова</v>
          </cell>
        </row>
        <row r="132">
          <cell r="E132" t="str">
            <v>Мексика</v>
          </cell>
        </row>
        <row r="133">
          <cell r="E133" t="str">
            <v>Микронезия</v>
          </cell>
        </row>
        <row r="134">
          <cell r="E134" t="str">
            <v>Мозамбик</v>
          </cell>
        </row>
        <row r="135">
          <cell r="E135" t="str">
            <v>Молдова</v>
          </cell>
        </row>
        <row r="136">
          <cell r="E136" t="str">
            <v>Монако</v>
          </cell>
        </row>
        <row r="137">
          <cell r="E137" t="str">
            <v>Монголия</v>
          </cell>
        </row>
        <row r="138">
          <cell r="E138" t="str">
            <v>Монтсеррат</v>
          </cell>
        </row>
        <row r="139">
          <cell r="E139" t="str">
            <v>Мьянма</v>
          </cell>
        </row>
        <row r="140">
          <cell r="E140" t="str">
            <v>Намибия</v>
          </cell>
        </row>
        <row r="141">
          <cell r="E141" t="str">
            <v>Науру</v>
          </cell>
        </row>
        <row r="142">
          <cell r="E142" t="str">
            <v>Непал</v>
          </cell>
        </row>
        <row r="143">
          <cell r="E143" t="str">
            <v>Нигер</v>
          </cell>
        </row>
        <row r="144">
          <cell r="E144" t="str">
            <v>Нигерия</v>
          </cell>
        </row>
        <row r="145">
          <cell r="E145" t="str">
            <v>Нидерланды</v>
          </cell>
        </row>
        <row r="146">
          <cell r="E146" t="str">
            <v>Никарагуа</v>
          </cell>
        </row>
        <row r="147">
          <cell r="E147" t="str">
            <v>Ниуэ</v>
          </cell>
        </row>
        <row r="148">
          <cell r="E148" t="str">
            <v>Новая Зеландия</v>
          </cell>
        </row>
        <row r="149">
          <cell r="E149" t="str">
            <v>Новая Каледония</v>
          </cell>
        </row>
        <row r="150">
          <cell r="E150" t="str">
            <v>Норвегия</v>
          </cell>
        </row>
        <row r="151">
          <cell r="E151" t="str">
            <v>Норфолк</v>
          </cell>
        </row>
        <row r="152">
          <cell r="E152" t="str">
            <v>Объединенные Арабские Эмираты</v>
          </cell>
        </row>
        <row r="153">
          <cell r="E153" t="str">
            <v>Оман</v>
          </cell>
        </row>
        <row r="154">
          <cell r="E154" t="str">
            <v>Остров Мэн</v>
          </cell>
        </row>
        <row r="155">
          <cell r="E155" t="str">
            <v>Остров Рождества</v>
          </cell>
        </row>
        <row r="156">
          <cell r="E156" t="str">
            <v>Остров Святой Елены</v>
          </cell>
        </row>
        <row r="157">
          <cell r="E157" t="str">
            <v>Острова Кука</v>
          </cell>
        </row>
        <row r="158">
          <cell r="E158" t="str">
            <v>Пакистан</v>
          </cell>
        </row>
        <row r="159">
          <cell r="E159" t="str">
            <v>Палау</v>
          </cell>
        </row>
        <row r="160">
          <cell r="E160" t="str">
            <v>Палестинская территория</v>
          </cell>
        </row>
        <row r="161">
          <cell r="E161" t="str">
            <v>Панама</v>
          </cell>
        </row>
        <row r="162">
          <cell r="E162" t="str">
            <v>Папуа-Новая Гвинея</v>
          </cell>
        </row>
        <row r="163">
          <cell r="E163" t="str">
            <v>Парагвай</v>
          </cell>
        </row>
        <row r="164">
          <cell r="E164" t="str">
            <v>Перу</v>
          </cell>
        </row>
        <row r="165">
          <cell r="E165" t="str">
            <v>Питкэрн</v>
          </cell>
        </row>
        <row r="166">
          <cell r="E166" t="str">
            <v>Польша</v>
          </cell>
        </row>
        <row r="167">
          <cell r="E167" t="str">
            <v>Португалия</v>
          </cell>
        </row>
        <row r="168">
          <cell r="E168" t="str">
            <v>Пуэрто-Рико</v>
          </cell>
        </row>
        <row r="169">
          <cell r="E169" t="str">
            <v>Реюньон</v>
          </cell>
        </row>
        <row r="170">
          <cell r="E170" t="str">
            <v>Россия</v>
          </cell>
        </row>
        <row r="171">
          <cell r="E171" t="str">
            <v>Руанда</v>
          </cell>
        </row>
        <row r="172">
          <cell r="E172" t="str">
            <v>Румыния</v>
          </cell>
        </row>
        <row r="173">
          <cell r="E173" t="str">
            <v>Сальвадор</v>
          </cell>
        </row>
        <row r="174">
          <cell r="E174" t="str">
            <v>Самоа</v>
          </cell>
        </row>
        <row r="175">
          <cell r="E175" t="str">
            <v>Сан-Марино</v>
          </cell>
        </row>
        <row r="176">
          <cell r="E176" t="str">
            <v>Сан-Томе и Принсипи</v>
          </cell>
        </row>
        <row r="177">
          <cell r="E177" t="str">
            <v>Саудовская Аравия</v>
          </cell>
        </row>
        <row r="178">
          <cell r="E178" t="str">
            <v>Свазиленд</v>
          </cell>
        </row>
        <row r="179">
          <cell r="E179" t="str">
            <v>Северные Марианские острова</v>
          </cell>
        </row>
        <row r="180">
          <cell r="E180" t="str">
            <v>Сейшельские острова</v>
          </cell>
        </row>
        <row r="181">
          <cell r="E181" t="str">
            <v>Сенегал</v>
          </cell>
        </row>
        <row r="182">
          <cell r="E182" t="str">
            <v>Сен-Пьер и Микелон</v>
          </cell>
        </row>
        <row r="183">
          <cell r="E183" t="str">
            <v>Сент-Винсент и Гренадины</v>
          </cell>
        </row>
        <row r="184">
          <cell r="E184" t="str">
            <v>Сент-Китс и Невис</v>
          </cell>
        </row>
        <row r="185">
          <cell r="E185" t="str">
            <v>Сент-Люсия</v>
          </cell>
        </row>
        <row r="186">
          <cell r="E186" t="str">
            <v>Сербия</v>
          </cell>
        </row>
        <row r="187">
          <cell r="E187" t="str">
            <v>Сингапур</v>
          </cell>
        </row>
        <row r="188">
          <cell r="E188" t="str">
            <v>Сирия</v>
          </cell>
        </row>
        <row r="189">
          <cell r="E189" t="str">
            <v>Словакия</v>
          </cell>
        </row>
        <row r="190">
          <cell r="E190" t="str">
            <v>Словения</v>
          </cell>
        </row>
        <row r="191">
          <cell r="E191" t="str">
            <v>Соединенные Штаты Америки</v>
          </cell>
        </row>
        <row r="192">
          <cell r="E192" t="str">
            <v>Соломоновы острова</v>
          </cell>
        </row>
        <row r="193">
          <cell r="E193" t="str">
            <v>Сомали</v>
          </cell>
        </row>
        <row r="194">
          <cell r="E194" t="str">
            <v>Судан</v>
          </cell>
        </row>
        <row r="195">
          <cell r="E195" t="str">
            <v>Суринам</v>
          </cell>
        </row>
        <row r="196">
          <cell r="E196" t="str">
            <v>Сьерра-Леоне</v>
          </cell>
        </row>
        <row r="197">
          <cell r="E197" t="str">
            <v>Сянган (Гонконг)</v>
          </cell>
        </row>
        <row r="198">
          <cell r="E198" t="str">
            <v>Таджикистан</v>
          </cell>
        </row>
        <row r="199">
          <cell r="E199" t="str">
            <v>Таиланд</v>
          </cell>
        </row>
        <row r="200">
          <cell r="E200" t="str">
            <v>Тайвань</v>
          </cell>
        </row>
        <row r="201">
          <cell r="E201" t="str">
            <v>Танзания</v>
          </cell>
        </row>
        <row r="202">
          <cell r="E202" t="str">
            <v>Теркс и Кайкос</v>
          </cell>
        </row>
        <row r="203">
          <cell r="E203" t="str">
            <v>Тимор-Лесте</v>
          </cell>
        </row>
        <row r="204">
          <cell r="E204" t="str">
            <v>Того</v>
          </cell>
        </row>
        <row r="205">
          <cell r="E205" t="str">
            <v>Токелау (Юнион)</v>
          </cell>
        </row>
        <row r="206">
          <cell r="E206" t="str">
            <v>Тонга</v>
          </cell>
        </row>
        <row r="207">
          <cell r="E207" t="str">
            <v>Тринидад и Тобаго</v>
          </cell>
        </row>
        <row r="208">
          <cell r="E208" t="str">
            <v>Тувалу</v>
          </cell>
        </row>
        <row r="209">
          <cell r="E209" t="str">
            <v>Тунис</v>
          </cell>
        </row>
        <row r="210">
          <cell r="E210" t="str">
            <v>Туркмения</v>
          </cell>
        </row>
        <row r="211">
          <cell r="E211" t="str">
            <v>Турция</v>
          </cell>
        </row>
        <row r="212">
          <cell r="E212" t="str">
            <v>Уганда</v>
          </cell>
        </row>
        <row r="213">
          <cell r="E213" t="str">
            <v>Узбекистан</v>
          </cell>
        </row>
        <row r="214">
          <cell r="E214" t="str">
            <v>Украина</v>
          </cell>
        </row>
        <row r="215">
          <cell r="E215" t="str">
            <v>Уоллис и Футуна</v>
          </cell>
        </row>
        <row r="216">
          <cell r="E216" t="str">
            <v>Уругвай</v>
          </cell>
        </row>
        <row r="217">
          <cell r="E217" t="str">
            <v>Фарерские острова</v>
          </cell>
        </row>
        <row r="218">
          <cell r="E218" t="str">
            <v>Фиджи</v>
          </cell>
        </row>
        <row r="219">
          <cell r="E219" t="str">
            <v>Филиппины</v>
          </cell>
        </row>
        <row r="220">
          <cell r="E220" t="str">
            <v>Финляндия</v>
          </cell>
        </row>
        <row r="221">
          <cell r="E221" t="str">
            <v>Фолклендские острова</v>
          </cell>
        </row>
        <row r="222">
          <cell r="E222" t="str">
            <v>Франция</v>
          </cell>
        </row>
        <row r="223">
          <cell r="E223" t="str">
            <v>Французская Полинезия</v>
          </cell>
        </row>
        <row r="224">
          <cell r="E224" t="str">
            <v>Французские Южные Территории</v>
          </cell>
        </row>
        <row r="225">
          <cell r="E225" t="str">
            <v>Херд и Макдональд</v>
          </cell>
        </row>
        <row r="226">
          <cell r="E226" t="str">
            <v>Хорватия</v>
          </cell>
        </row>
        <row r="227">
          <cell r="E227" t="str">
            <v>Центральноафриканская Республика</v>
          </cell>
        </row>
        <row r="228">
          <cell r="E228" t="str">
            <v>Чад</v>
          </cell>
        </row>
        <row r="229">
          <cell r="E229" t="str">
            <v>Черногория</v>
          </cell>
        </row>
        <row r="230">
          <cell r="E230" t="str">
            <v>Чехия</v>
          </cell>
        </row>
        <row r="231">
          <cell r="E231" t="str">
            <v>Чили</v>
          </cell>
        </row>
        <row r="232">
          <cell r="E232" t="str">
            <v>Швейцария</v>
          </cell>
        </row>
        <row r="233">
          <cell r="E233" t="str">
            <v>Швеция</v>
          </cell>
        </row>
        <row r="234">
          <cell r="E234" t="str">
            <v>Шпицберген острова</v>
          </cell>
        </row>
        <row r="235">
          <cell r="E235" t="str">
            <v>Шри-Ланка</v>
          </cell>
        </row>
        <row r="236">
          <cell r="E236" t="str">
            <v>Эквадор</v>
          </cell>
        </row>
        <row r="237">
          <cell r="E237" t="str">
            <v>Экваториальная Гвинея</v>
          </cell>
        </row>
        <row r="238">
          <cell r="E238" t="str">
            <v>Эландские острова</v>
          </cell>
        </row>
        <row r="239">
          <cell r="E239" t="str">
            <v>Эритрея</v>
          </cell>
        </row>
        <row r="240">
          <cell r="E240" t="str">
            <v>Эстония</v>
          </cell>
        </row>
        <row r="241">
          <cell r="E241" t="str">
            <v>Эфиопия</v>
          </cell>
        </row>
        <row r="242">
          <cell r="E242" t="str">
            <v>Южная Джорджия и Южные Сандвичевы острова</v>
          </cell>
        </row>
        <row r="243">
          <cell r="E243" t="str">
            <v>Южно-Африканская Республика</v>
          </cell>
        </row>
        <row r="244">
          <cell r="E244" t="str">
            <v>Ямайка</v>
          </cell>
        </row>
        <row r="245">
          <cell r="E245" t="str">
            <v>Япония</v>
          </cell>
        </row>
      </sheetData>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писание проекта"/>
      <sheetName val="Таблица"/>
      <sheetName val="Курсы валют"/>
      <sheetName val="raschet"/>
      <sheetName val="DataDictionary"/>
      <sheetName val="Справочник"/>
    </sheetNames>
    <sheetDataSet>
      <sheetData sheetId="0" refreshError="1"/>
      <sheetData sheetId="1" refreshError="1"/>
      <sheetData sheetId="2" refreshError="1">
        <row r="2">
          <cell r="D2">
            <v>1993</v>
          </cell>
          <cell r="E2">
            <v>1994</v>
          </cell>
          <cell r="F2">
            <v>1995</v>
          </cell>
          <cell r="G2">
            <v>1996</v>
          </cell>
          <cell r="H2">
            <v>1997</v>
          </cell>
          <cell r="I2">
            <v>1998</v>
          </cell>
          <cell r="J2">
            <v>1999</v>
          </cell>
          <cell r="K2">
            <v>2000</v>
          </cell>
          <cell r="L2">
            <v>2001</v>
          </cell>
          <cell r="M2">
            <v>2002</v>
          </cell>
          <cell r="N2">
            <v>2003</v>
          </cell>
          <cell r="O2">
            <v>2004</v>
          </cell>
          <cell r="P2">
            <v>2005</v>
          </cell>
          <cell r="Q2">
            <v>2006</v>
          </cell>
          <cell r="R2">
            <v>2007</v>
          </cell>
          <cell r="S2">
            <v>2008</v>
          </cell>
          <cell r="T2">
            <v>2009</v>
          </cell>
          <cell r="U2">
            <v>2010</v>
          </cell>
        </row>
        <row r="3">
          <cell r="C3" t="str">
            <v>USD</v>
          </cell>
          <cell r="D3">
            <v>1</v>
          </cell>
          <cell r="E3">
            <v>1</v>
          </cell>
          <cell r="F3">
            <v>1</v>
          </cell>
          <cell r="G3">
            <v>1</v>
          </cell>
          <cell r="H3">
            <v>1</v>
          </cell>
          <cell r="I3">
            <v>1</v>
          </cell>
          <cell r="J3">
            <v>1</v>
          </cell>
          <cell r="K3">
            <v>1</v>
          </cell>
          <cell r="L3">
            <v>1</v>
          </cell>
          <cell r="M3">
            <v>1</v>
          </cell>
          <cell r="N3">
            <v>1</v>
          </cell>
          <cell r="O3">
            <v>1</v>
          </cell>
          <cell r="P3">
            <v>1</v>
          </cell>
          <cell r="Q3">
            <v>1</v>
          </cell>
          <cell r="R3">
            <v>1</v>
          </cell>
          <cell r="S3">
            <v>1</v>
          </cell>
          <cell r="T3">
            <v>1</v>
          </cell>
          <cell r="U3">
            <v>1</v>
          </cell>
        </row>
        <row r="4">
          <cell r="C4" t="str">
            <v>JPY</v>
          </cell>
          <cell r="D4">
            <v>111.08</v>
          </cell>
          <cell r="E4">
            <v>102.18</v>
          </cell>
          <cell r="F4">
            <v>93.96</v>
          </cell>
          <cell r="G4">
            <v>108.78</v>
          </cell>
          <cell r="H4">
            <v>121.06</v>
          </cell>
          <cell r="I4">
            <v>130.99</v>
          </cell>
          <cell r="J4">
            <v>113.73</v>
          </cell>
          <cell r="K4">
            <v>107.8</v>
          </cell>
          <cell r="L4">
            <v>107.8</v>
          </cell>
          <cell r="M4">
            <v>107.8</v>
          </cell>
          <cell r="N4">
            <v>107.8</v>
          </cell>
          <cell r="O4">
            <v>107.8</v>
          </cell>
          <cell r="P4">
            <v>107.8</v>
          </cell>
          <cell r="Q4">
            <v>107.8</v>
          </cell>
          <cell r="R4">
            <v>107.8</v>
          </cell>
          <cell r="S4">
            <v>107.8</v>
          </cell>
          <cell r="T4">
            <v>107.8</v>
          </cell>
          <cell r="U4">
            <v>107.8</v>
          </cell>
        </row>
        <row r="5">
          <cell r="C5" t="str">
            <v>EUR</v>
          </cell>
          <cell r="J5">
            <v>1.0652999999999999</v>
          </cell>
          <cell r="K5">
            <v>0.92320000000000002</v>
          </cell>
          <cell r="L5">
            <v>0.92320000000000002</v>
          </cell>
          <cell r="M5">
            <v>0.92320000000000002</v>
          </cell>
          <cell r="N5">
            <v>0.92320000000000002</v>
          </cell>
          <cell r="O5">
            <v>0.92320000000000002</v>
          </cell>
          <cell r="P5">
            <v>0.92320000000000002</v>
          </cell>
          <cell r="Q5">
            <v>0.92320000000000002</v>
          </cell>
          <cell r="R5">
            <v>0.92320000000000002</v>
          </cell>
          <cell r="S5">
            <v>0.92320000000000002</v>
          </cell>
          <cell r="T5">
            <v>0.92320000000000002</v>
          </cell>
          <cell r="U5">
            <v>0.92320000000000002</v>
          </cell>
        </row>
        <row r="6">
          <cell r="C6" t="str">
            <v>GBP</v>
          </cell>
          <cell r="D6">
            <v>1.5016</v>
          </cell>
          <cell r="E6">
            <v>1.5319</v>
          </cell>
          <cell r="F6">
            <v>1.5785</v>
          </cell>
          <cell r="G6">
            <v>1.5607</v>
          </cell>
          <cell r="H6">
            <v>1.6375999999999999</v>
          </cell>
          <cell r="I6">
            <v>1.6573</v>
          </cell>
          <cell r="J6">
            <v>1.6172</v>
          </cell>
          <cell r="K6">
            <v>1.5156000000000001</v>
          </cell>
          <cell r="L6">
            <v>1.5156000000000001</v>
          </cell>
          <cell r="M6">
            <v>1.5156000000000001</v>
          </cell>
          <cell r="N6">
            <v>1.5156000000000001</v>
          </cell>
          <cell r="O6">
            <v>1.5156000000000001</v>
          </cell>
          <cell r="P6">
            <v>1.5156000000000001</v>
          </cell>
          <cell r="Q6">
            <v>1.5156000000000001</v>
          </cell>
          <cell r="R6">
            <v>1.5156000000000001</v>
          </cell>
          <cell r="S6">
            <v>1.5156000000000001</v>
          </cell>
          <cell r="T6">
            <v>1.5156000000000001</v>
          </cell>
          <cell r="U6">
            <v>1.5156000000000001</v>
          </cell>
        </row>
        <row r="7">
          <cell r="C7" t="str">
            <v>KWD</v>
          </cell>
          <cell r="D7">
            <v>0.30131999999999998</v>
          </cell>
          <cell r="E7">
            <v>0.29762</v>
          </cell>
          <cell r="F7">
            <v>0.29846</v>
          </cell>
          <cell r="G7">
            <v>0.29942000000000002</v>
          </cell>
          <cell r="H7">
            <v>0.30336000000000002</v>
          </cell>
          <cell r="I7">
            <v>0.30479000000000001</v>
          </cell>
          <cell r="J7">
            <v>0.30437999999999998</v>
          </cell>
          <cell r="K7">
            <v>0.30679000000000001</v>
          </cell>
          <cell r="L7">
            <v>0.30702000000000002</v>
          </cell>
          <cell r="M7">
            <v>0.30702000000000002</v>
          </cell>
          <cell r="N7">
            <v>0.30702000000000002</v>
          </cell>
          <cell r="O7">
            <v>0.30702000000000002</v>
          </cell>
          <cell r="P7">
            <v>0.30702000000000002</v>
          </cell>
          <cell r="Q7">
            <v>0.30702000000000002</v>
          </cell>
          <cell r="R7">
            <v>0.30702000000000002</v>
          </cell>
          <cell r="S7">
            <v>0.30702000000000002</v>
          </cell>
          <cell r="T7">
            <v>0.30702000000000002</v>
          </cell>
          <cell r="U7">
            <v>0.30702000000000002</v>
          </cell>
        </row>
        <row r="8">
          <cell r="C8" t="str">
            <v>CNY</v>
          </cell>
          <cell r="D8">
            <v>5.7794999999999996</v>
          </cell>
          <cell r="E8">
            <v>8.6403999999999996</v>
          </cell>
          <cell r="F8">
            <v>8.3699999999999992</v>
          </cell>
          <cell r="G8">
            <v>8.3389000000000006</v>
          </cell>
          <cell r="H8">
            <v>8.3193000000000001</v>
          </cell>
          <cell r="I8">
            <v>8.3008000000000006</v>
          </cell>
          <cell r="J8">
            <v>8.2782999999999998</v>
          </cell>
          <cell r="K8">
            <v>8.2783999999999995</v>
          </cell>
          <cell r="L8">
            <v>8.2783999999999995</v>
          </cell>
          <cell r="M8">
            <v>8.2783999999999995</v>
          </cell>
          <cell r="N8">
            <v>8.2783999999999995</v>
          </cell>
          <cell r="O8">
            <v>8.2783999999999995</v>
          </cell>
          <cell r="P8">
            <v>8.2783999999999995</v>
          </cell>
          <cell r="Q8">
            <v>8.2783999999999995</v>
          </cell>
          <cell r="R8">
            <v>8.2783999999999995</v>
          </cell>
          <cell r="S8">
            <v>8.2783999999999995</v>
          </cell>
          <cell r="T8">
            <v>8.2783999999999995</v>
          </cell>
          <cell r="U8">
            <v>8.2783999999999995</v>
          </cell>
        </row>
        <row r="9">
          <cell r="C9" t="str">
            <v>KRW</v>
          </cell>
          <cell r="D9">
            <v>805.48170000000005</v>
          </cell>
          <cell r="E9">
            <v>806.80499999999995</v>
          </cell>
          <cell r="F9">
            <v>772.84829999999999</v>
          </cell>
          <cell r="G9">
            <v>803.95500000000004</v>
          </cell>
          <cell r="H9">
            <v>951.05330000000004</v>
          </cell>
          <cell r="I9">
            <v>1398.8879999999999</v>
          </cell>
          <cell r="J9">
            <v>1188.4580000000001</v>
          </cell>
          <cell r="K9">
            <v>1130.875</v>
          </cell>
          <cell r="L9">
            <v>1130.875</v>
          </cell>
          <cell r="M9">
            <v>1130.875</v>
          </cell>
          <cell r="N9">
            <v>1130.875</v>
          </cell>
          <cell r="O9">
            <v>1130.875</v>
          </cell>
          <cell r="P9">
            <v>1130.875</v>
          </cell>
          <cell r="Q9">
            <v>1130.875</v>
          </cell>
          <cell r="R9">
            <v>1130.875</v>
          </cell>
          <cell r="S9">
            <v>1130.875</v>
          </cell>
          <cell r="T9">
            <v>1130.875</v>
          </cell>
          <cell r="U9">
            <v>1130.875</v>
          </cell>
        </row>
        <row r="10">
          <cell r="C10" t="str">
            <v>SDR</v>
          </cell>
          <cell r="D10">
            <v>0.71616800000000003</v>
          </cell>
          <cell r="E10">
            <v>0.69843299999999997</v>
          </cell>
          <cell r="F10">
            <v>0.65943200000000002</v>
          </cell>
          <cell r="G10">
            <v>0.68887600000000004</v>
          </cell>
          <cell r="H10">
            <v>0.72684499999999996</v>
          </cell>
          <cell r="I10">
            <v>0.73733199999999999</v>
          </cell>
          <cell r="J10">
            <v>0.73140700000000003</v>
          </cell>
          <cell r="K10">
            <v>0.75873299999999999</v>
          </cell>
          <cell r="L10">
            <v>0.75873299999999999</v>
          </cell>
          <cell r="M10">
            <v>0.75873299999999999</v>
          </cell>
          <cell r="N10">
            <v>0.75873299999999999</v>
          </cell>
          <cell r="O10">
            <v>0.75873299999999999</v>
          </cell>
          <cell r="P10">
            <v>0.75873299999999999</v>
          </cell>
          <cell r="Q10">
            <v>0.75873299999999999</v>
          </cell>
          <cell r="R10">
            <v>0.75873299999999999</v>
          </cell>
          <cell r="S10">
            <v>0.75873299999999999</v>
          </cell>
          <cell r="T10">
            <v>0.75873299999999999</v>
          </cell>
          <cell r="U10">
            <v>0.75873299999999999</v>
          </cell>
        </row>
        <row r="11">
          <cell r="C11" t="str">
            <v>KZT</v>
          </cell>
          <cell r="F11">
            <v>64</v>
          </cell>
          <cell r="G11">
            <v>73.8</v>
          </cell>
          <cell r="H11">
            <v>75.900000000000006</v>
          </cell>
          <cell r="I11">
            <v>84</v>
          </cell>
          <cell r="J11">
            <v>138.19999999999999</v>
          </cell>
          <cell r="K11">
            <v>146.19999999999999</v>
          </cell>
          <cell r="L11">
            <v>146.19999999999999</v>
          </cell>
          <cell r="M11">
            <v>146.19999999999999</v>
          </cell>
          <cell r="N11">
            <v>146.19999999999999</v>
          </cell>
          <cell r="O11">
            <v>146.19999999999999</v>
          </cell>
          <cell r="P11">
            <v>146.19999999999999</v>
          </cell>
          <cell r="Q11">
            <v>146.19999999999999</v>
          </cell>
          <cell r="R11">
            <v>146.19999999999999</v>
          </cell>
          <cell r="S11">
            <v>146.19999999999999</v>
          </cell>
          <cell r="T11">
            <v>146.19999999999999</v>
          </cell>
          <cell r="U11">
            <v>146.19999999999999</v>
          </cell>
        </row>
      </sheetData>
      <sheetData sheetId="3" refreshError="1"/>
      <sheetData sheetId="4" refreshError="1"/>
      <sheetData sheetId="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ГУ"/>
      <sheetName val="1ГУ"/>
      <sheetName val="111"/>
      <sheetName val="111 спец"/>
      <sheetName val="111 раб"/>
      <sheetName val="113"/>
      <sheetName val="114"/>
      <sheetName val="121"/>
      <sheetName val="122"/>
      <sheetName val="125-2013"/>
      <sheetName val="125-2014"/>
      <sheetName val="125-2015"/>
      <sheetName val="131 "/>
      <sheetName val="131 нормы "/>
      <sheetName val="132"/>
      <sheetName val="амбул. и стац."/>
      <sheetName val="стац."/>
      <sheetName val="амб."/>
      <sheetName val="ЕС - 8 (ПВР)-132"/>
      <sheetName val="расчет ПВР-132"/>
      <sheetName val="ЕС-8 (ППР)-132"/>
      <sheetName val="расчет ППР-132"/>
      <sheetName val="ЕС-3 (баклаб)-132"/>
      <sheetName val="ЕС-8 (патоген.)-132"/>
      <sheetName val="134-2012"/>
      <sheetName val="134-2013"/>
      <sheetName val="134-2014"/>
      <sheetName val="135-2012"/>
      <sheetName val="135-2013"/>
      <sheetName val="135-2014"/>
      <sheetName val="спец средства "/>
      <sheetName val="135 прочее"/>
      <sheetName val="139-01свод"/>
      <sheetName val="139-02бумага"/>
      <sheetName val="139-02бумага прочее"/>
      <sheetName val="139-канц."/>
      <sheetName val="139хозтовары"/>
      <sheetName val="139хозтовары прочее"/>
      <sheetName val="139 бланоч.прод."/>
      <sheetName val="139 бланоч.прод.прочее"/>
      <sheetName val="139подписка"/>
      <sheetName val="подписка прочее"/>
      <sheetName val="139-моющие "/>
      <sheetName val="139-моющ.прочее"/>
      <sheetName val="139-дез.ср."/>
      <sheetName val="139-дез.ср.проч"/>
      <sheetName val="139-строймат."/>
      <sheetName val="139-строймат.прочее"/>
      <sheetName val="вещ.муж."/>
      <sheetName val="вещ.больн"/>
      <sheetName val="вещ.жен"/>
      <sheetName val="вещ.несов."/>
      <sheetName val="ГСМ"/>
      <sheetName val="постель"/>
      <sheetName val="постель СИ"/>
      <sheetName val="139-спорт.тов"/>
      <sheetName val="139-зап.части"/>
      <sheetName val="139-зап.части проч."/>
      <sheetName val="139-пожарный инв."/>
      <sheetName val="139-пожарнный инв.проч."/>
      <sheetName val="139-пож.инв. в раз.учр."/>
      <sheetName val="139-литература"/>
      <sheetName val="141-вода"/>
      <sheetName val="141-э-энерг "/>
      <sheetName val="141-отопл"/>
      <sheetName val="141-уголь"/>
      <sheetName val="142"/>
      <sheetName val="прилож 142"/>
      <sheetName val="143"/>
      <sheetName val="147"/>
      <sheetName val="149"/>
      <sheetName val="149-1-2012"/>
      <sheetName val="149-2012"/>
      <sheetName val="149-1-2013"/>
      <sheetName val="149-2013"/>
      <sheetName val="149-1-2014"/>
      <sheetName val="149-2014"/>
      <sheetName val="прил 149"/>
      <sheetName val="149спец"/>
      <sheetName val="149 раб"/>
      <sheetName val="изг.бланков"/>
      <sheetName val="услуги фотограф"/>
      <sheetName val="изг.стендов"/>
      <sheetName val="изг.проч.товар"/>
      <sheetName val="изг.проч.для медиков"/>
      <sheetName val="149-пож.инв. в раз.учр."/>
      <sheetName val="ремонт выч.тех"/>
      <sheetName val="ремонт кбо"/>
      <sheetName val="ремонт автотрансп"/>
      <sheetName val="ремонт мед.тех"/>
      <sheetName val="лечение собак"/>
      <sheetName val="дератиз, дезин"/>
      <sheetName val="услуги лаб.исл "/>
      <sheetName val="командир водит"/>
      <sheetName val="по текущему 13-15"/>
      <sheetName val="151 общая 2013г."/>
      <sheetName val="151-2013"/>
      <sheetName val="151 общая 2014г."/>
      <sheetName val="151-2014"/>
      <sheetName val="151 общая 2015г."/>
      <sheetName val="151-2015"/>
      <sheetName val="159"/>
      <sheetName val="проезд"/>
      <sheetName val="159 прочее"/>
      <sheetName val="332"/>
      <sheetName val="свод"/>
    </sheetNames>
    <sheetDataSet>
      <sheetData sheetId="0" refreshError="1">
        <row r="6">
          <cell r="B6" t="str">
            <v>Общественный порядок, безопасность,правовая,судебная,уголовно-исполнительная деятельность</v>
          </cell>
        </row>
        <row r="7">
          <cell r="B7" t="str">
            <v>Министерство внутренних дел РК</v>
          </cell>
        </row>
        <row r="8">
          <cell r="B8" t="str">
            <v>Содержание осужденных, подозреваемых и обвиняемых лиц</v>
          </cell>
        </row>
        <row r="12">
          <cell r="B12" t="str">
            <v>К.Шотаев</v>
          </cell>
        </row>
        <row r="14">
          <cell r="B14" t="str">
            <v>С.Елжасова</v>
          </cell>
        </row>
        <row r="16">
          <cell r="B16" t="str">
            <v>ГУ "ДУИС по СКО"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ат"/>
      <sheetName val="111-УИИ"/>
      <sheetName val="111-гос.сл"/>
      <sheetName val="113 "/>
      <sheetName val="сп."/>
      <sheetName val="114"/>
      <sheetName val="121"/>
      <sheetName val="122"/>
      <sheetName val="125"/>
      <sheetName val="134"/>
      <sheetName val="134-норма"/>
      <sheetName val="135"/>
      <sheetName val="135 прочие"/>
      <sheetName val="139"/>
      <sheetName val="139р"/>
      <sheetName val="зап.ч."/>
      <sheetName val="139 моющ"/>
      <sheetName val="ГСМ"/>
      <sheetName val="141 вода"/>
      <sheetName val="141эл.эн."/>
      <sheetName val="141теп."/>
      <sheetName val="теп.расч."/>
      <sheetName val="142"/>
      <sheetName val="прил к 142 "/>
      <sheetName val="147 "/>
      <sheetName val="149"/>
      <sheetName val="149рем"/>
      <sheetName val="149Расш"/>
      <sheetName val="изг.бл."/>
      <sheetName val="149з.п.с."/>
      <sheetName val="149з.п.р."/>
      <sheetName val="151"/>
      <sheetName val="график"/>
      <sheetName val="152"/>
      <sheetName val="157"/>
      <sheetName val="159"/>
      <sheetName val="культмас мер"/>
      <sheetName val="332"/>
      <sheetName val="411сверхл."/>
      <sheetName val="452сверхл."/>
      <sheetName val="134н"/>
      <sheetName val="139 2011"/>
      <sheetName val="139 2012"/>
      <sheetName val="139 2013"/>
      <sheetName val="подписка"/>
      <sheetName val="149 (2)"/>
      <sheetName val="151 (2)"/>
      <sheetName val="151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6">
          <cell r="B16" t="str">
            <v>Ед. изм.</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Справочник"/>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row r="2">
          <cell r="A2" t="str">
            <v xml:space="preserve">113 Компенсационные выплаты </v>
          </cell>
        </row>
        <row r="3">
          <cell r="A3" t="str">
            <v>114 Дополнительно установленные обязательные пенсионные взносы судей и обязательные пенсионные взносы военнослужащих, сотрудников органов внутренних дел, Комитета уголовно-исполнительной системы Республики Казахстан, органов финансовой полиции и государст</v>
          </cell>
        </row>
        <row r="4">
          <cell r="A4" t="str">
            <v>121 Социальный налог</v>
          </cell>
        </row>
        <row r="5">
          <cell r="A5" t="str">
            <v>122 Социальные отчисления в Государственный фонд социального страхования</v>
          </cell>
        </row>
        <row r="6">
          <cell r="A6" t="str">
            <v xml:space="preserve">125 Взносы на обязательное страхование </v>
          </cell>
        </row>
        <row r="7">
          <cell r="A7" t="str">
            <v>131 Приобретение продуктов питания</v>
          </cell>
        </row>
        <row r="8">
          <cell r="A8" t="str">
            <v>132 Приобретение медикаментов и прочих средств медицинского назначения</v>
          </cell>
        </row>
        <row r="9">
          <cell r="A9" t="str">
            <v>134 Приобретение, пошив и ремонт предметов вещевого имущества и другого форменного и специального обмундирования</v>
          </cell>
        </row>
        <row r="10">
          <cell r="A10" t="str">
            <v>135 Приобретение особого оборудования и материалов</v>
          </cell>
        </row>
        <row r="11">
          <cell r="A11" t="str">
            <v>139 Приобретение прочих товаров</v>
          </cell>
        </row>
        <row r="12">
          <cell r="A12" t="str">
            <v>141 Оплата коммунальных услуг</v>
          </cell>
        </row>
        <row r="13">
          <cell r="A13" t="str">
            <v>142 Оплата услуг связи</v>
          </cell>
        </row>
        <row r="14">
          <cell r="A14" t="str">
            <v>143 Оплата транспортных услуг</v>
          </cell>
        </row>
        <row r="15">
          <cell r="A15" t="str">
            <v>147 Оплата аренды за помещение</v>
          </cell>
        </row>
        <row r="16">
          <cell r="A16" t="str">
            <v>148 Оплата услуг в рамках государственного социального заказа</v>
          </cell>
        </row>
        <row r="17">
          <cell r="A17" t="str">
            <v>149 Прочие услуги и работы</v>
          </cell>
        </row>
        <row r="18">
          <cell r="A18" t="str">
            <v>151 Командировки и служебные разъезды внутри страны</v>
          </cell>
        </row>
        <row r="19">
          <cell r="A19" t="str">
            <v>152 Командировки и служебные разъезды за пределы страны</v>
          </cell>
        </row>
        <row r="20">
          <cell r="A20" t="str">
            <v>153 Затраты фонда всеобщего обязательного среднего образования</v>
          </cell>
        </row>
        <row r="21">
          <cell r="A21" t="str">
            <v>155 Исполнение исполнительных документов, судебных актов</v>
          </cell>
        </row>
        <row r="22">
          <cell r="A22" t="str">
            <v>157 Особые затраты</v>
          </cell>
        </row>
        <row r="23">
          <cell r="A23" t="str">
            <v>159 Прочие текущие затраты</v>
          </cell>
        </row>
        <row r="24">
          <cell r="A24" t="str">
            <v xml:space="preserve">211 Выплаты вознаграждений  по внутренним займам </v>
          </cell>
        </row>
        <row r="25">
          <cell r="A25" t="str">
            <v>212 Выплаты вознаграждений по займам, полученным из республиканского бюджета местными исполнительными органами</v>
          </cell>
        </row>
        <row r="26">
          <cell r="A26" t="str">
            <v xml:space="preserve">213 Выплаты вознаграждений по опреациям управления рисками </v>
          </cell>
        </row>
        <row r="27">
          <cell r="A27" t="str">
            <v>221 Выплаты вознаграждений по внешним займам Правительства Республики Казахстан</v>
          </cell>
        </row>
        <row r="28">
          <cell r="A28" t="str">
            <v xml:space="preserve">311 Субсидии юридическим лицам, в том числе крестьянским (фермерским) хозяйствам </v>
          </cell>
        </row>
        <row r="29">
          <cell r="A29" t="str">
            <v>332 Трансферты физическим лицам</v>
          </cell>
        </row>
        <row r="30">
          <cell r="A30" t="str">
            <v>333 Пенсии</v>
          </cell>
        </row>
        <row r="31">
          <cell r="A31" t="str">
            <v>334 Стипендии</v>
          </cell>
        </row>
        <row r="32">
          <cell r="A32" t="str">
            <v>341 Субвенции</v>
          </cell>
        </row>
        <row r="33">
          <cell r="A33" t="str">
            <v>342 Бюджетные изъятия</v>
          </cell>
        </row>
        <row r="34">
          <cell r="A34" t="str">
            <v>349 Прочие текущие трансферты другим уровням государственного управления</v>
          </cell>
        </row>
        <row r="35">
          <cell r="A35" t="str">
            <v>351 Текущие трансферты организациям за границу</v>
          </cell>
        </row>
        <row r="36">
          <cell r="A36" t="str">
            <v>369 Различные прочие текущие трансферты</v>
          </cell>
        </row>
        <row r="37">
          <cell r="A37" t="str">
            <v>411 Приобретение товаров относящихся к основным средствам</v>
          </cell>
        </row>
        <row r="38">
          <cell r="A38" t="str">
            <v>412 Приобретение помещений, зданий и сооружений</v>
          </cell>
        </row>
        <row r="39">
          <cell r="A39" t="str">
            <v>421 Строительство зданий и сооружений</v>
          </cell>
        </row>
        <row r="40">
          <cell r="A40" t="str">
            <v>422 Строительство дорог</v>
          </cell>
        </row>
        <row r="41">
          <cell r="A41" t="str">
            <v xml:space="preserve">423 Строительство и доставка судов </v>
          </cell>
        </row>
        <row r="42">
          <cell r="A42" t="str">
            <v>431 Капитальный ремонт помещений, зданий, сооружений</v>
          </cell>
        </row>
        <row r="43">
          <cell r="A43" t="str">
            <v>432 Капитальный ремонт дорог</v>
          </cell>
        </row>
        <row r="44">
          <cell r="A44" t="str">
            <v>439 Капитальный ремонт других объектов</v>
          </cell>
        </row>
        <row r="45">
          <cell r="A45" t="str">
            <v>451 Приобретение земли</v>
          </cell>
        </row>
        <row r="46">
          <cell r="A46" t="str">
            <v>452 Приобретение нематериальных активов</v>
          </cell>
        </row>
        <row r="47">
          <cell r="A47" t="str">
            <v>461 Капитальные трансферты юридическим лицам</v>
          </cell>
        </row>
        <row r="48">
          <cell r="A48" t="str">
            <v>464 Капитальные трансферты другим уровням государственного управления</v>
          </cell>
        </row>
        <row r="49">
          <cell r="A49" t="str">
            <v>471 Капитальные трансферты международным организациям и правительствам иностранных государств</v>
          </cell>
        </row>
        <row r="50">
          <cell r="A50" t="str">
            <v>472 Капитальные трансферты на оплату обучения стипендиатов за рубежом</v>
          </cell>
        </row>
        <row r="51">
          <cell r="A51" t="str">
            <v>511 Бюджетные кредиты местным исполнительным органам</v>
          </cell>
        </row>
        <row r="52">
          <cell r="A52" t="str">
            <v>512 Бюджетные кредиты банкам-заемщикам</v>
          </cell>
        </row>
        <row r="53">
          <cell r="A53" t="str">
            <v>514 Бюджетные кредиты физическим лицам</v>
          </cell>
        </row>
        <row r="54">
          <cell r="A54" t="str">
            <v>519 Прочие внутренние бюджетные кредиты</v>
          </cell>
        </row>
        <row r="55">
          <cell r="A55" t="str">
            <v>521 Бюджетные кредиты иностранным государствам</v>
          </cell>
        </row>
        <row r="56">
          <cell r="A56" t="str">
            <v>531 Поручительство государства</v>
          </cell>
        </row>
        <row r="57">
          <cell r="A57" t="str">
            <v>541 Государственная гарантия</v>
          </cell>
        </row>
        <row r="58">
          <cell r="A58" t="str">
            <v>611 Приобретение долей участия, ценных бумаг юридических лиц</v>
          </cell>
        </row>
        <row r="59">
          <cell r="A59" t="str">
            <v>612 Формирование и увеличение уставных капиталов государственных предприятий</v>
          </cell>
        </row>
        <row r="60">
          <cell r="A60" t="str">
            <v>621 Приобретение акций международных организаций</v>
          </cell>
        </row>
        <row r="61">
          <cell r="A61" t="str">
            <v>711 Погашение основного долга перед вышестоящим бюджетом</v>
          </cell>
        </row>
        <row r="62">
          <cell r="A62" t="str">
            <v>712 Погашение основного долга по государственным эмиссионным ценным бумагам, размещенным на  внутреннем рынке</v>
          </cell>
        </row>
        <row r="63">
          <cell r="A63" t="str">
            <v>713 Погашение основного долга по внутренним договорам займа</v>
          </cell>
        </row>
        <row r="64">
          <cell r="A64" t="str">
            <v>721 Погашение основного долга по государственным эмиссионным ценным бумагам, размещенным на внешнем рынке</v>
          </cell>
        </row>
        <row r="65">
          <cell r="A65" t="str">
            <v>722 Погашение основного долга по внешним договорам займа</v>
          </cell>
        </row>
      </sheetData>
      <sheetData sheetId="4">
        <row r="1">
          <cell r="A1" t="str">
            <v>1 Бюджет</v>
          </cell>
        </row>
        <row r="2">
          <cell r="A2" t="str">
            <v>2 Внешние займы</v>
          </cell>
        </row>
        <row r="3">
          <cell r="A3" t="str">
            <v>3 Деньги от реализации ГУ товаров (работ, услуг), остающихся в их распоряжении</v>
          </cell>
        </row>
        <row r="4">
          <cell r="A4" t="str">
            <v>4 Спонсорская и благотворительная помощь</v>
          </cell>
        </row>
        <row r="5">
          <cell r="A5" t="str">
            <v>5 Временно размещенные деньги физических и юридических лиц</v>
          </cell>
        </row>
        <row r="6">
          <cell r="A6" t="str">
            <v>6 Аккредитивы</v>
          </cell>
        </row>
      </sheetData>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0"/>
      <sheetData sheetId="11"/>
      <sheetData sheetId="12">
        <row r="1">
          <cell r="A1" t="str">
            <v>01 Закупки, не превышающие финансовый год</v>
          </cell>
        </row>
        <row r="2">
          <cell r="A2" t="str">
            <v>02 Закупки, превышающие финансовый год</v>
          </cell>
        </row>
        <row r="3">
          <cell r="A3" t="str">
            <v>03 Закупки всчет условной экономии</v>
          </cell>
        </row>
      </sheetData>
      <sheetData sheetId="13">
        <row r="2">
          <cell r="A2">
            <v>101</v>
          </cell>
          <cell r="B2" t="str">
            <v>001</v>
          </cell>
          <cell r="C2" t="str">
            <v>000</v>
          </cell>
        </row>
        <row r="3">
          <cell r="A3">
            <v>102</v>
          </cell>
          <cell r="B3" t="str">
            <v>002</v>
          </cell>
          <cell r="C3" t="str">
            <v>004</v>
          </cell>
        </row>
        <row r="4">
          <cell r="A4">
            <v>104</v>
          </cell>
          <cell r="B4" t="str">
            <v>003</v>
          </cell>
          <cell r="C4" t="str">
            <v>005</v>
          </cell>
        </row>
        <row r="5">
          <cell r="A5">
            <v>106</v>
          </cell>
          <cell r="B5" t="str">
            <v>004</v>
          </cell>
          <cell r="C5" t="str">
            <v>006</v>
          </cell>
        </row>
        <row r="6">
          <cell r="A6">
            <v>110</v>
          </cell>
          <cell r="B6" t="str">
            <v>005</v>
          </cell>
          <cell r="C6" t="str">
            <v>011</v>
          </cell>
        </row>
        <row r="7">
          <cell r="A7">
            <v>111</v>
          </cell>
          <cell r="B7" t="str">
            <v>006</v>
          </cell>
          <cell r="C7" t="str">
            <v>013</v>
          </cell>
        </row>
        <row r="8">
          <cell r="A8">
            <v>112</v>
          </cell>
          <cell r="B8" t="str">
            <v>007</v>
          </cell>
          <cell r="C8" t="str">
            <v>015</v>
          </cell>
        </row>
        <row r="9">
          <cell r="A9">
            <v>120</v>
          </cell>
          <cell r="B9" t="str">
            <v>008</v>
          </cell>
          <cell r="C9" t="str">
            <v>016</v>
          </cell>
        </row>
        <row r="10">
          <cell r="A10">
            <v>121</v>
          </cell>
          <cell r="B10" t="str">
            <v>009</v>
          </cell>
          <cell r="C10" t="str">
            <v>018</v>
          </cell>
        </row>
        <row r="11">
          <cell r="A11">
            <v>122</v>
          </cell>
          <cell r="B11" t="str">
            <v>010</v>
          </cell>
          <cell r="C11" t="str">
            <v>022</v>
          </cell>
        </row>
        <row r="12">
          <cell r="A12">
            <v>123</v>
          </cell>
          <cell r="B12" t="str">
            <v>011</v>
          </cell>
          <cell r="C12" t="str">
            <v>023</v>
          </cell>
        </row>
        <row r="13">
          <cell r="A13">
            <v>201</v>
          </cell>
          <cell r="B13" t="str">
            <v>012</v>
          </cell>
          <cell r="C13" t="str">
            <v>024</v>
          </cell>
        </row>
        <row r="14">
          <cell r="A14">
            <v>202</v>
          </cell>
          <cell r="B14" t="str">
            <v>013</v>
          </cell>
          <cell r="C14" t="str">
            <v>025</v>
          </cell>
        </row>
        <row r="15">
          <cell r="A15">
            <v>203</v>
          </cell>
          <cell r="B15" t="str">
            <v>014</v>
          </cell>
          <cell r="C15" t="str">
            <v>026</v>
          </cell>
        </row>
        <row r="16">
          <cell r="A16">
            <v>204</v>
          </cell>
          <cell r="B16" t="str">
            <v>015</v>
          </cell>
          <cell r="C16" t="str">
            <v>027</v>
          </cell>
        </row>
        <row r="17">
          <cell r="A17">
            <v>205</v>
          </cell>
          <cell r="B17" t="str">
            <v>016</v>
          </cell>
          <cell r="C17" t="str">
            <v>028</v>
          </cell>
        </row>
        <row r="18">
          <cell r="A18">
            <v>206</v>
          </cell>
          <cell r="B18" t="str">
            <v>017</v>
          </cell>
          <cell r="C18" t="str">
            <v>029</v>
          </cell>
        </row>
        <row r="19">
          <cell r="A19">
            <v>208</v>
          </cell>
          <cell r="B19" t="str">
            <v>018</v>
          </cell>
          <cell r="C19" t="str">
            <v>030</v>
          </cell>
        </row>
        <row r="20">
          <cell r="A20">
            <v>212</v>
          </cell>
          <cell r="B20" t="str">
            <v>019</v>
          </cell>
          <cell r="C20" t="str">
            <v>031</v>
          </cell>
        </row>
        <row r="21">
          <cell r="A21">
            <v>213</v>
          </cell>
          <cell r="B21" t="str">
            <v>020</v>
          </cell>
          <cell r="C21" t="str">
            <v>032</v>
          </cell>
        </row>
        <row r="22">
          <cell r="A22">
            <v>215</v>
          </cell>
          <cell r="B22" t="str">
            <v>021</v>
          </cell>
          <cell r="C22">
            <v>100</v>
          </cell>
        </row>
        <row r="23">
          <cell r="A23">
            <v>217</v>
          </cell>
          <cell r="B23" t="str">
            <v>022</v>
          </cell>
          <cell r="C23">
            <v>101</v>
          </cell>
        </row>
        <row r="24">
          <cell r="A24">
            <v>220</v>
          </cell>
          <cell r="B24" t="str">
            <v>023</v>
          </cell>
          <cell r="C24">
            <v>102</v>
          </cell>
        </row>
        <row r="25">
          <cell r="A25">
            <v>221</v>
          </cell>
          <cell r="B25" t="str">
            <v>024</v>
          </cell>
          <cell r="C25">
            <v>103</v>
          </cell>
        </row>
        <row r="26">
          <cell r="A26">
            <v>225</v>
          </cell>
          <cell r="B26" t="str">
            <v>025</v>
          </cell>
          <cell r="C26">
            <v>104</v>
          </cell>
        </row>
        <row r="27">
          <cell r="A27">
            <v>226</v>
          </cell>
          <cell r="B27" t="str">
            <v>026</v>
          </cell>
          <cell r="C27">
            <v>105</v>
          </cell>
        </row>
        <row r="28">
          <cell r="A28">
            <v>231</v>
          </cell>
          <cell r="B28" t="str">
            <v>027</v>
          </cell>
          <cell r="C28">
            <v>106</v>
          </cell>
        </row>
        <row r="29">
          <cell r="A29">
            <v>233</v>
          </cell>
          <cell r="B29" t="str">
            <v>028</v>
          </cell>
          <cell r="C29">
            <v>107</v>
          </cell>
        </row>
        <row r="30">
          <cell r="A30">
            <v>234</v>
          </cell>
          <cell r="B30" t="str">
            <v>029</v>
          </cell>
          <cell r="C30">
            <v>108</v>
          </cell>
        </row>
        <row r="31">
          <cell r="A31">
            <v>250</v>
          </cell>
          <cell r="B31" t="str">
            <v>030</v>
          </cell>
          <cell r="C31">
            <v>109</v>
          </cell>
        </row>
        <row r="32">
          <cell r="A32">
            <v>251</v>
          </cell>
          <cell r="B32" t="str">
            <v>031</v>
          </cell>
          <cell r="C32">
            <v>110</v>
          </cell>
        </row>
        <row r="33">
          <cell r="A33">
            <v>252</v>
          </cell>
          <cell r="B33" t="str">
            <v>032</v>
          </cell>
          <cell r="C33">
            <v>111</v>
          </cell>
        </row>
        <row r="34">
          <cell r="A34">
            <v>253</v>
          </cell>
          <cell r="B34" t="str">
            <v>033</v>
          </cell>
          <cell r="C34">
            <v>112</v>
          </cell>
        </row>
        <row r="35">
          <cell r="A35">
            <v>254</v>
          </cell>
          <cell r="B35" t="str">
            <v>034</v>
          </cell>
          <cell r="C35">
            <v>113</v>
          </cell>
        </row>
        <row r="36">
          <cell r="A36">
            <v>255</v>
          </cell>
          <cell r="B36" t="str">
            <v>035</v>
          </cell>
          <cell r="C36">
            <v>114</v>
          </cell>
        </row>
        <row r="37">
          <cell r="A37">
            <v>256</v>
          </cell>
          <cell r="B37" t="str">
            <v>036</v>
          </cell>
          <cell r="C37">
            <v>115</v>
          </cell>
        </row>
        <row r="38">
          <cell r="A38">
            <v>257</v>
          </cell>
          <cell r="B38" t="str">
            <v>037</v>
          </cell>
          <cell r="C38">
            <v>116</v>
          </cell>
        </row>
        <row r="39">
          <cell r="A39">
            <v>258</v>
          </cell>
          <cell r="B39" t="str">
            <v>038</v>
          </cell>
        </row>
        <row r="40">
          <cell r="A40">
            <v>259</v>
          </cell>
          <cell r="B40" t="str">
            <v>039</v>
          </cell>
        </row>
        <row r="41">
          <cell r="A41">
            <v>260</v>
          </cell>
          <cell r="B41" t="str">
            <v>040</v>
          </cell>
        </row>
        <row r="42">
          <cell r="A42">
            <v>261</v>
          </cell>
          <cell r="B42" t="str">
            <v>041</v>
          </cell>
        </row>
        <row r="43">
          <cell r="A43">
            <v>262</v>
          </cell>
          <cell r="B43" t="str">
            <v>042</v>
          </cell>
        </row>
        <row r="44">
          <cell r="A44">
            <v>263</v>
          </cell>
          <cell r="B44" t="str">
            <v>043</v>
          </cell>
        </row>
        <row r="45">
          <cell r="A45">
            <v>264</v>
          </cell>
          <cell r="B45" t="str">
            <v>044</v>
          </cell>
        </row>
        <row r="46">
          <cell r="A46">
            <v>265</v>
          </cell>
          <cell r="B46" t="str">
            <v>045</v>
          </cell>
        </row>
        <row r="47">
          <cell r="A47">
            <v>267</v>
          </cell>
          <cell r="B47" t="str">
            <v>046</v>
          </cell>
        </row>
        <row r="48">
          <cell r="A48">
            <v>268</v>
          </cell>
          <cell r="B48" t="str">
            <v>047</v>
          </cell>
        </row>
        <row r="49">
          <cell r="A49">
            <v>271</v>
          </cell>
          <cell r="B49" t="str">
            <v>048</v>
          </cell>
        </row>
        <row r="50">
          <cell r="A50">
            <v>272</v>
          </cell>
          <cell r="B50" t="str">
            <v>049</v>
          </cell>
        </row>
        <row r="51">
          <cell r="A51">
            <v>279</v>
          </cell>
          <cell r="B51" t="str">
            <v>050</v>
          </cell>
        </row>
        <row r="52">
          <cell r="A52">
            <v>350</v>
          </cell>
          <cell r="B52" t="str">
            <v>051</v>
          </cell>
        </row>
        <row r="53">
          <cell r="A53">
            <v>351</v>
          </cell>
          <cell r="B53" t="str">
            <v>052</v>
          </cell>
        </row>
        <row r="54">
          <cell r="A54">
            <v>352</v>
          </cell>
          <cell r="B54" t="str">
            <v>053</v>
          </cell>
        </row>
        <row r="55">
          <cell r="A55">
            <v>353</v>
          </cell>
          <cell r="B55" t="str">
            <v>054</v>
          </cell>
        </row>
        <row r="56">
          <cell r="A56">
            <v>354</v>
          </cell>
          <cell r="B56" t="str">
            <v>055</v>
          </cell>
        </row>
        <row r="57">
          <cell r="A57">
            <v>355</v>
          </cell>
          <cell r="B57" t="str">
            <v>056</v>
          </cell>
        </row>
        <row r="58">
          <cell r="A58">
            <v>356</v>
          </cell>
          <cell r="B58" t="str">
            <v>057</v>
          </cell>
        </row>
        <row r="59">
          <cell r="A59">
            <v>357</v>
          </cell>
          <cell r="B59" t="str">
            <v>058</v>
          </cell>
        </row>
        <row r="60">
          <cell r="A60">
            <v>358</v>
          </cell>
          <cell r="B60" t="str">
            <v>059</v>
          </cell>
        </row>
        <row r="61">
          <cell r="A61">
            <v>359</v>
          </cell>
          <cell r="B61" t="str">
            <v>060</v>
          </cell>
        </row>
        <row r="62">
          <cell r="A62">
            <v>360</v>
          </cell>
          <cell r="B62" t="str">
            <v>061</v>
          </cell>
        </row>
        <row r="63">
          <cell r="A63">
            <v>361</v>
          </cell>
          <cell r="B63" t="str">
            <v>062</v>
          </cell>
        </row>
        <row r="64">
          <cell r="A64">
            <v>362</v>
          </cell>
          <cell r="B64" t="str">
            <v>063</v>
          </cell>
        </row>
        <row r="65">
          <cell r="A65">
            <v>363</v>
          </cell>
          <cell r="B65" t="str">
            <v>064</v>
          </cell>
        </row>
        <row r="66">
          <cell r="A66">
            <v>364</v>
          </cell>
          <cell r="B66" t="str">
            <v>065</v>
          </cell>
        </row>
        <row r="67">
          <cell r="A67">
            <v>365</v>
          </cell>
          <cell r="B67" t="str">
            <v>066</v>
          </cell>
        </row>
        <row r="68">
          <cell r="A68">
            <v>366</v>
          </cell>
          <cell r="B68" t="str">
            <v>067</v>
          </cell>
        </row>
        <row r="69">
          <cell r="A69">
            <v>368</v>
          </cell>
          <cell r="B69" t="str">
            <v>068</v>
          </cell>
        </row>
        <row r="70">
          <cell r="A70">
            <v>371</v>
          </cell>
          <cell r="B70" t="str">
            <v>069</v>
          </cell>
        </row>
        <row r="71">
          <cell r="A71">
            <v>372</v>
          </cell>
          <cell r="B71" t="str">
            <v>070</v>
          </cell>
        </row>
        <row r="72">
          <cell r="A72">
            <v>373</v>
          </cell>
          <cell r="B72" t="str">
            <v>071</v>
          </cell>
        </row>
        <row r="73">
          <cell r="A73">
            <v>374</v>
          </cell>
          <cell r="B73" t="str">
            <v>072</v>
          </cell>
        </row>
        <row r="74">
          <cell r="A74">
            <v>375</v>
          </cell>
          <cell r="B74" t="str">
            <v>073</v>
          </cell>
        </row>
        <row r="75">
          <cell r="A75">
            <v>377</v>
          </cell>
          <cell r="B75" t="str">
            <v>074</v>
          </cell>
        </row>
        <row r="76">
          <cell r="A76">
            <v>406</v>
          </cell>
          <cell r="B76" t="str">
            <v>075</v>
          </cell>
        </row>
        <row r="77">
          <cell r="A77">
            <v>410</v>
          </cell>
          <cell r="B77" t="str">
            <v>076</v>
          </cell>
        </row>
        <row r="78">
          <cell r="A78">
            <v>411</v>
          </cell>
          <cell r="B78" t="str">
            <v>077</v>
          </cell>
        </row>
        <row r="79">
          <cell r="A79">
            <v>451</v>
          </cell>
          <cell r="B79" t="str">
            <v>078</v>
          </cell>
        </row>
        <row r="80">
          <cell r="A80">
            <v>452</v>
          </cell>
          <cell r="B80" t="str">
            <v>079</v>
          </cell>
        </row>
        <row r="81">
          <cell r="A81">
            <v>453</v>
          </cell>
          <cell r="B81" t="str">
            <v>080</v>
          </cell>
        </row>
        <row r="82">
          <cell r="A82">
            <v>454</v>
          </cell>
          <cell r="B82" t="str">
            <v>081</v>
          </cell>
        </row>
        <row r="83">
          <cell r="A83">
            <v>455</v>
          </cell>
          <cell r="B83" t="str">
            <v>082</v>
          </cell>
        </row>
        <row r="84">
          <cell r="A84">
            <v>456</v>
          </cell>
          <cell r="B84" t="str">
            <v>083</v>
          </cell>
        </row>
        <row r="85">
          <cell r="A85">
            <v>457</v>
          </cell>
          <cell r="B85" t="str">
            <v>084</v>
          </cell>
        </row>
        <row r="86">
          <cell r="A86">
            <v>458</v>
          </cell>
          <cell r="B86" t="str">
            <v>085</v>
          </cell>
        </row>
        <row r="87">
          <cell r="A87">
            <v>459</v>
          </cell>
          <cell r="B87" t="str">
            <v>086</v>
          </cell>
        </row>
        <row r="88">
          <cell r="A88">
            <v>462</v>
          </cell>
          <cell r="B88" t="str">
            <v>087</v>
          </cell>
        </row>
        <row r="89">
          <cell r="A89">
            <v>463</v>
          </cell>
          <cell r="B89" t="str">
            <v>088</v>
          </cell>
        </row>
        <row r="90">
          <cell r="A90">
            <v>464</v>
          </cell>
          <cell r="B90" t="str">
            <v>089</v>
          </cell>
        </row>
        <row r="91">
          <cell r="A91">
            <v>465</v>
          </cell>
          <cell r="B91" t="str">
            <v>090</v>
          </cell>
        </row>
        <row r="92">
          <cell r="A92">
            <v>466</v>
          </cell>
          <cell r="B92" t="str">
            <v>091</v>
          </cell>
        </row>
        <row r="93">
          <cell r="A93">
            <v>467</v>
          </cell>
          <cell r="B93" t="str">
            <v>092</v>
          </cell>
        </row>
        <row r="94">
          <cell r="A94">
            <v>468</v>
          </cell>
          <cell r="B94" t="str">
            <v>093</v>
          </cell>
        </row>
        <row r="95">
          <cell r="A95">
            <v>469</v>
          </cell>
          <cell r="B95" t="str">
            <v>094</v>
          </cell>
        </row>
        <row r="96">
          <cell r="A96">
            <v>471</v>
          </cell>
          <cell r="B96" t="str">
            <v>095</v>
          </cell>
        </row>
        <row r="97">
          <cell r="A97">
            <v>472</v>
          </cell>
          <cell r="B97" t="str">
            <v>096</v>
          </cell>
        </row>
        <row r="98">
          <cell r="A98">
            <v>501</v>
          </cell>
          <cell r="B98" t="str">
            <v>097</v>
          </cell>
        </row>
        <row r="99">
          <cell r="A99">
            <v>502</v>
          </cell>
          <cell r="B99" t="str">
            <v>098</v>
          </cell>
        </row>
        <row r="100">
          <cell r="A100">
            <v>600</v>
          </cell>
          <cell r="B100" t="str">
            <v>099</v>
          </cell>
        </row>
        <row r="101">
          <cell r="A101">
            <v>601</v>
          </cell>
          <cell r="B101">
            <v>100</v>
          </cell>
        </row>
        <row r="102">
          <cell r="A102">
            <v>602</v>
          </cell>
          <cell r="B102">
            <v>101</v>
          </cell>
        </row>
        <row r="103">
          <cell r="A103">
            <v>603</v>
          </cell>
          <cell r="B103">
            <v>104</v>
          </cell>
        </row>
        <row r="104">
          <cell r="A104">
            <v>606</v>
          </cell>
          <cell r="B104">
            <v>105</v>
          </cell>
        </row>
        <row r="105">
          <cell r="A105">
            <v>608</v>
          </cell>
          <cell r="B105">
            <v>106</v>
          </cell>
        </row>
        <row r="106">
          <cell r="A106">
            <v>614</v>
          </cell>
          <cell r="B106">
            <v>107</v>
          </cell>
        </row>
        <row r="107">
          <cell r="A107">
            <v>618</v>
          </cell>
          <cell r="B107">
            <v>108</v>
          </cell>
        </row>
        <row r="108">
          <cell r="A108">
            <v>619</v>
          </cell>
          <cell r="B108">
            <v>109</v>
          </cell>
        </row>
        <row r="109">
          <cell r="A109">
            <v>637</v>
          </cell>
          <cell r="B109">
            <v>110</v>
          </cell>
        </row>
        <row r="110">
          <cell r="A110">
            <v>678</v>
          </cell>
          <cell r="B110">
            <v>111</v>
          </cell>
        </row>
        <row r="111">
          <cell r="A111">
            <v>680</v>
          </cell>
          <cell r="B111">
            <v>112</v>
          </cell>
        </row>
        <row r="112">
          <cell r="A112">
            <v>690</v>
          </cell>
          <cell r="B112">
            <v>113</v>
          </cell>
        </row>
        <row r="113">
          <cell r="A113">
            <v>694</v>
          </cell>
          <cell r="B113">
            <v>114</v>
          </cell>
        </row>
        <row r="114">
          <cell r="B114">
            <v>115</v>
          </cell>
        </row>
        <row r="115">
          <cell r="B115">
            <v>117</v>
          </cell>
        </row>
        <row r="116">
          <cell r="B116">
            <v>118</v>
          </cell>
        </row>
        <row r="117">
          <cell r="B117">
            <v>119</v>
          </cell>
        </row>
        <row r="118">
          <cell r="B118">
            <v>120</v>
          </cell>
        </row>
        <row r="119">
          <cell r="B119">
            <v>122</v>
          </cell>
        </row>
        <row r="120">
          <cell r="B120">
            <v>400</v>
          </cell>
        </row>
        <row r="121">
          <cell r="B121">
            <v>901</v>
          </cell>
        </row>
        <row r="122">
          <cell r="B122">
            <v>902</v>
          </cell>
        </row>
      </sheetData>
      <sheetData sheetId="1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1ГУ (2)"/>
      <sheetName val="1ГУ"/>
      <sheetName val="111"/>
      <sheetName val="111спец"/>
      <sheetName val="111раб."/>
      <sheetName val="113"/>
      <sheetName val="расшифровка 113"/>
      <sheetName val="114"/>
      <sheetName val="121"/>
      <sheetName val="122"/>
      <sheetName val="125"/>
      <sheetName val="131"/>
      <sheetName val="131 нормы"/>
      <sheetName val="132"/>
      <sheetName val="132-норма амб"/>
      <sheetName val="132-норма стац"/>
      <sheetName val="132-баклаб"/>
      <sheetName val="132-противотуб"/>
      <sheetName val="132-патоген."/>
      <sheetName val="134"/>
      <sheetName val="134-норма"/>
      <sheetName val="135"/>
      <sheetName val="139"/>
      <sheetName val="139-расч"/>
      <sheetName val="вещ"/>
      <sheetName val="Лист1"/>
      <sheetName val="Дети"/>
      <sheetName val="ГСМ"/>
      <sheetName val="141"/>
      <sheetName val="142"/>
      <sheetName val="расшифр 142"/>
      <sheetName val="143"/>
      <sheetName val="144 (лимит)"/>
      <sheetName val="145"/>
      <sheetName val="145-1"/>
      <sheetName val="146"/>
      <sheetName val="146Расш"/>
      <sheetName val="РАСШИФРОВКА 146 ПРОЧ"/>
      <sheetName val="146 зарпл."/>
      <sheetName val="информация по тек рем лимит"/>
      <sheetName val="информация по тек. рем сверлими"/>
      <sheetName val="147"/>
      <sheetName val="149"/>
      <sheetName val="Расшифровка 149"/>
      <sheetName val="149спец"/>
      <sheetName val="149 раб"/>
      <sheetName val="151"/>
      <sheetName val="152"/>
      <sheetName val="159"/>
      <sheetName val="расшиф 159"/>
      <sheetName val="332"/>
      <sheetName val="411сверхл."/>
      <sheetName val="411-нормы"/>
      <sheetName val="411-кбо"/>
      <sheetName val="411-комп"/>
      <sheetName val="412сверхл."/>
      <sheetName val="421"/>
      <sheetName val="431сверхл."/>
      <sheetName val="расшиф 431"/>
      <sheetName val="452сверхл."/>
    </sheetNames>
    <sheetDataSet>
      <sheetData sheetId="0" refreshError="1">
        <row r="12">
          <cell r="B12" t="str">
            <v>Д.Мамутов</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view="pageBreakPreview" topLeftCell="A3" zoomScale="80" zoomScaleSheetLayoutView="80" workbookViewId="0">
      <selection activeCell="C17" sqref="C17:F17"/>
    </sheetView>
  </sheetViews>
  <sheetFormatPr defaultColWidth="9.109375" defaultRowHeight="14.4"/>
  <cols>
    <col min="1" max="16384" width="9.109375" style="48"/>
  </cols>
  <sheetData>
    <row r="1" spans="3:9">
      <c r="F1" s="839" t="s">
        <v>483</v>
      </c>
      <c r="G1" s="839"/>
      <c r="H1" s="839"/>
      <c r="I1" s="839"/>
    </row>
    <row r="2" spans="3:9">
      <c r="C2" s="839" t="s">
        <v>484</v>
      </c>
      <c r="D2" s="839"/>
      <c r="E2" s="839"/>
      <c r="F2" s="839"/>
      <c r="G2" s="839"/>
      <c r="H2" s="839"/>
      <c r="I2" s="839"/>
    </row>
    <row r="5" spans="3:9">
      <c r="C5" s="842" t="s">
        <v>485</v>
      </c>
      <c r="D5" s="842"/>
      <c r="E5" s="842"/>
      <c r="F5" s="842"/>
      <c r="G5" s="842"/>
    </row>
    <row r="6" spans="3:9">
      <c r="C6" s="842"/>
      <c r="D6" s="842"/>
      <c r="E6" s="842"/>
      <c r="F6" s="842"/>
      <c r="G6" s="842"/>
    </row>
    <row r="7" spans="3:9">
      <c r="D7" s="843" t="s">
        <v>486</v>
      </c>
      <c r="E7" s="843"/>
      <c r="F7" s="843"/>
    </row>
    <row r="12" spans="3:9">
      <c r="D12" s="839"/>
      <c r="E12" s="839"/>
    </row>
    <row r="13" spans="3:9" ht="18">
      <c r="C13" s="844" t="s">
        <v>787</v>
      </c>
      <c r="D13" s="844"/>
      <c r="E13" s="844"/>
      <c r="F13" s="844"/>
    </row>
    <row r="14" spans="3:9">
      <c r="C14" s="839" t="s">
        <v>788</v>
      </c>
      <c r="D14" s="839"/>
      <c r="E14" s="839"/>
      <c r="F14" s="839"/>
    </row>
    <row r="15" spans="3:9">
      <c r="C15" s="840" t="s">
        <v>488</v>
      </c>
      <c r="D15" s="840"/>
      <c r="E15" s="840"/>
      <c r="F15" s="840"/>
    </row>
    <row r="16" spans="3:9" s="685" customFormat="1">
      <c r="C16" s="840" t="s">
        <v>786</v>
      </c>
      <c r="D16" s="840"/>
      <c r="E16" s="840"/>
      <c r="F16" s="840"/>
    </row>
    <row r="17" spans="1:9">
      <c r="C17" s="840"/>
      <c r="D17" s="840"/>
      <c r="E17" s="840"/>
      <c r="F17" s="840"/>
    </row>
    <row r="18" spans="1:9">
      <c r="A18" s="839" t="s">
        <v>487</v>
      </c>
      <c r="B18" s="839"/>
      <c r="C18" s="839"/>
      <c r="D18" s="839"/>
      <c r="E18" s="839"/>
      <c r="F18" s="839"/>
      <c r="G18" s="839"/>
      <c r="H18" s="839"/>
      <c r="I18" s="839"/>
    </row>
    <row r="19" spans="1:9">
      <c r="D19" s="124"/>
    </row>
    <row r="20" spans="1:9">
      <c r="D20" s="841"/>
      <c r="E20" s="841"/>
    </row>
    <row r="21" spans="1:9">
      <c r="D21" s="841"/>
      <c r="E21" s="841"/>
    </row>
    <row r="26" spans="1:9">
      <c r="A26" s="48" t="s">
        <v>489</v>
      </c>
      <c r="E26" s="48" t="s">
        <v>547</v>
      </c>
    </row>
    <row r="27" spans="1:9">
      <c r="A27" s="838" t="s">
        <v>490</v>
      </c>
      <c r="B27" s="838"/>
      <c r="C27" s="838"/>
      <c r="D27" s="838"/>
      <c r="E27" s="838"/>
    </row>
    <row r="28" spans="1:9">
      <c r="A28" s="838" t="s">
        <v>491</v>
      </c>
      <c r="B28" s="839"/>
      <c r="C28" s="839"/>
      <c r="D28" s="839"/>
      <c r="E28" s="839"/>
    </row>
    <row r="33" spans="1:5">
      <c r="A33" s="205" t="s">
        <v>492</v>
      </c>
      <c r="B33" s="205"/>
      <c r="C33" s="205"/>
      <c r="D33" s="205"/>
      <c r="E33" s="205"/>
    </row>
    <row r="34" spans="1:5">
      <c r="A34" s="838" t="s">
        <v>493</v>
      </c>
      <c r="B34" s="839"/>
      <c r="C34" s="839"/>
    </row>
  </sheetData>
  <mergeCells count="16">
    <mergeCell ref="C14:F14"/>
    <mergeCell ref="F1:I1"/>
    <mergeCell ref="C2:I2"/>
    <mergeCell ref="C5:G6"/>
    <mergeCell ref="D7:F7"/>
    <mergeCell ref="C13:F13"/>
    <mergeCell ref="D12:E12"/>
    <mergeCell ref="A34:C34"/>
    <mergeCell ref="C15:F15"/>
    <mergeCell ref="A18:I18"/>
    <mergeCell ref="D20:E20"/>
    <mergeCell ref="D21:E21"/>
    <mergeCell ref="A27:E27"/>
    <mergeCell ref="A28:E28"/>
    <mergeCell ref="C16:F16"/>
    <mergeCell ref="C17:F17"/>
  </mergeCells>
  <pageMargins left="0.7" right="0.7" top="0.75" bottom="0.75" header="0.3" footer="0.3"/>
  <pageSetup paperSize="9" orientation="portrait"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B46"/>
  <sheetViews>
    <sheetView view="pageBreakPreview" zoomScale="80" zoomScaleNormal="100" zoomScaleSheetLayoutView="80" workbookViewId="0">
      <selection activeCell="M43" sqref="M43"/>
    </sheetView>
  </sheetViews>
  <sheetFormatPr defaultColWidth="9.109375" defaultRowHeight="14.4"/>
  <cols>
    <col min="1" max="1" width="33.44140625" style="23" customWidth="1"/>
    <col min="2" max="2" width="13" style="23" hidden="1" customWidth="1"/>
    <col min="3" max="4" width="9.109375" style="23" customWidth="1"/>
    <col min="5" max="6" width="10" style="23" customWidth="1"/>
    <col min="7" max="7" width="9.109375" style="23" customWidth="1"/>
    <col min="8" max="8" width="9.88671875" style="23" customWidth="1"/>
    <col min="9" max="18" width="9.109375" style="23" customWidth="1"/>
    <col min="19" max="19" width="9.5546875" style="23" customWidth="1"/>
    <col min="20" max="23" width="9.109375" style="23" customWidth="1"/>
    <col min="24" max="24" width="9.88671875" style="23" customWidth="1"/>
    <col min="25" max="25" width="9.109375" style="23" customWidth="1"/>
    <col min="26" max="26" width="12" style="23" bestFit="1" customWidth="1"/>
    <col min="27" max="16384" width="9.109375" style="23"/>
  </cols>
  <sheetData>
    <row r="2" spans="1:25">
      <c r="N2" s="158"/>
      <c r="O2" s="158"/>
      <c r="P2" s="158"/>
      <c r="Q2" s="925" t="s">
        <v>286</v>
      </c>
      <c r="R2" s="925"/>
      <c r="S2" s="925"/>
      <c r="T2" s="925"/>
      <c r="U2" s="925"/>
      <c r="V2" s="925"/>
      <c r="W2" s="925"/>
      <c r="X2" s="925"/>
      <c r="Y2" s="925"/>
    </row>
    <row r="3" spans="1:25">
      <c r="N3" s="158"/>
      <c r="O3" s="158"/>
      <c r="P3" s="158"/>
      <c r="Q3" s="925" t="s">
        <v>692</v>
      </c>
      <c r="R3" s="925"/>
      <c r="S3" s="925"/>
      <c r="T3" s="925"/>
      <c r="U3" s="925"/>
      <c r="V3" s="925"/>
      <c r="W3" s="925"/>
      <c r="X3" s="925"/>
      <c r="Y3" s="925"/>
    </row>
    <row r="4" spans="1:25">
      <c r="N4" s="158"/>
      <c r="O4" s="158"/>
      <c r="P4" s="158"/>
      <c r="Q4" s="925" t="s">
        <v>789</v>
      </c>
      <c r="R4" s="925"/>
      <c r="S4" s="925"/>
      <c r="T4" s="925"/>
      <c r="U4" s="925"/>
      <c r="V4" s="925"/>
      <c r="W4" s="925"/>
      <c r="X4" s="925"/>
      <c r="Y4" s="925"/>
    </row>
    <row r="5" spans="1:25">
      <c r="N5" s="158"/>
      <c r="O5" s="158"/>
      <c r="P5" s="158"/>
      <c r="Q5" s="925" t="s">
        <v>790</v>
      </c>
      <c r="R5" s="925"/>
      <c r="S5" s="925"/>
      <c r="T5" s="925"/>
      <c r="U5" s="925"/>
      <c r="V5" s="925"/>
      <c r="W5" s="925"/>
      <c r="X5" s="925"/>
      <c r="Y5" s="925"/>
    </row>
    <row r="6" spans="1:25">
      <c r="N6" s="158"/>
      <c r="O6" s="158"/>
      <c r="P6" s="158"/>
      <c r="Q6" s="925" t="s">
        <v>287</v>
      </c>
      <c r="R6" s="925"/>
      <c r="S6" s="925"/>
      <c r="T6" s="925"/>
      <c r="U6" s="925"/>
      <c r="V6" s="925"/>
      <c r="W6" s="925"/>
      <c r="X6" s="925"/>
      <c r="Y6" s="925"/>
    </row>
    <row r="7" spans="1:25">
      <c r="N7" s="158"/>
      <c r="O7" s="158"/>
      <c r="P7" s="158"/>
      <c r="Q7" s="925" t="s">
        <v>288</v>
      </c>
      <c r="R7" s="925"/>
      <c r="S7" s="925"/>
      <c r="T7" s="925"/>
      <c r="U7" s="925"/>
      <c r="V7" s="925"/>
      <c r="W7" s="925"/>
      <c r="X7" s="925"/>
      <c r="Y7" s="925"/>
    </row>
    <row r="8" spans="1:25">
      <c r="N8" s="158"/>
      <c r="O8" s="158"/>
      <c r="P8" s="158"/>
      <c r="Q8" s="925" t="s">
        <v>289</v>
      </c>
      <c r="R8" s="925"/>
      <c r="S8" s="925"/>
      <c r="T8" s="925"/>
      <c r="U8" s="925"/>
      <c r="V8" s="925"/>
      <c r="W8" s="925"/>
      <c r="X8" s="925"/>
      <c r="Y8" s="925"/>
    </row>
    <row r="9" spans="1:25">
      <c r="N9" s="158"/>
      <c r="O9" s="158"/>
      <c r="P9" s="158"/>
      <c r="Q9" s="925" t="s">
        <v>548</v>
      </c>
      <c r="R9" s="925"/>
      <c r="S9" s="925"/>
      <c r="T9" s="925"/>
      <c r="U9" s="925"/>
      <c r="V9" s="925"/>
      <c r="W9" s="925"/>
      <c r="X9" s="925"/>
      <c r="Y9" s="925"/>
    </row>
    <row r="10" spans="1:25">
      <c r="N10" s="158"/>
      <c r="O10" s="158"/>
      <c r="P10" s="158"/>
      <c r="Q10" s="925" t="s">
        <v>290</v>
      </c>
      <c r="R10" s="925"/>
      <c r="S10" s="925"/>
      <c r="T10" s="925"/>
      <c r="U10" s="925"/>
      <c r="V10" s="925"/>
      <c r="W10" s="925"/>
      <c r="X10" s="925"/>
      <c r="Y10" s="925"/>
    </row>
    <row r="11" spans="1:25">
      <c r="A11" s="924" t="s">
        <v>791</v>
      </c>
      <c r="B11" s="924"/>
      <c r="C11" s="924"/>
      <c r="D11" s="924"/>
      <c r="E11" s="924"/>
      <c r="F11" s="924"/>
      <c r="G11" s="924"/>
      <c r="H11" s="924"/>
      <c r="I11" s="924"/>
      <c r="J11" s="924"/>
      <c r="K11" s="924"/>
      <c r="L11" s="924"/>
      <c r="M11" s="924"/>
      <c r="N11" s="924"/>
      <c r="O11" s="924"/>
      <c r="P11" s="924"/>
      <c r="Q11" s="924"/>
      <c r="R11" s="924"/>
      <c r="S11" s="924"/>
      <c r="T11" s="924"/>
      <c r="U11" s="924"/>
      <c r="V11" s="924"/>
      <c r="W11" s="924"/>
      <c r="X11" s="924"/>
      <c r="Y11" s="924"/>
    </row>
    <row r="12" spans="1:25">
      <c r="A12" s="924" t="s">
        <v>473</v>
      </c>
      <c r="B12" s="924"/>
      <c r="C12" s="924"/>
      <c r="D12" s="924"/>
      <c r="E12" s="924"/>
      <c r="F12" s="924"/>
      <c r="G12" s="924"/>
      <c r="H12" s="924"/>
      <c r="I12" s="924"/>
      <c r="J12" s="924"/>
      <c r="K12" s="924"/>
      <c r="L12" s="924"/>
      <c r="M12" s="924"/>
      <c r="N12" s="924"/>
      <c r="O12" s="924"/>
      <c r="P12" s="924"/>
      <c r="Q12" s="924"/>
      <c r="R12" s="924"/>
      <c r="S12" s="924"/>
      <c r="T12" s="924"/>
      <c r="U12" s="924"/>
      <c r="V12" s="924"/>
      <c r="W12" s="924"/>
      <c r="X12" s="924"/>
      <c r="Y12" s="924"/>
    </row>
    <row r="13" spans="1:25">
      <c r="A13" s="924"/>
      <c r="B13" s="924"/>
      <c r="C13" s="924"/>
      <c r="D13" s="924"/>
      <c r="E13" s="924"/>
      <c r="F13" s="924"/>
      <c r="G13" s="924"/>
      <c r="H13" s="924"/>
      <c r="I13" s="924"/>
      <c r="J13" s="924"/>
      <c r="K13" s="924"/>
      <c r="L13" s="924"/>
      <c r="M13" s="924"/>
      <c r="N13" s="924"/>
      <c r="O13" s="924"/>
      <c r="P13" s="924"/>
      <c r="Q13" s="924"/>
      <c r="R13" s="924"/>
      <c r="S13" s="924"/>
      <c r="T13" s="924"/>
      <c r="U13" s="924"/>
      <c r="V13" s="924"/>
      <c r="W13" s="924"/>
      <c r="X13" s="924"/>
      <c r="Y13" s="924"/>
    </row>
    <row r="14" spans="1:25" ht="15" customHeight="1">
      <c r="A14" s="916" t="s">
        <v>181</v>
      </c>
      <c r="B14" s="687"/>
      <c r="C14" s="916" t="s">
        <v>182</v>
      </c>
      <c r="D14" s="916" t="s">
        <v>27</v>
      </c>
      <c r="E14" s="916" t="s">
        <v>196</v>
      </c>
      <c r="F14" s="916" t="s">
        <v>657</v>
      </c>
      <c r="G14" s="920" t="s">
        <v>28</v>
      </c>
      <c r="H14" s="922"/>
      <c r="I14" s="922"/>
      <c r="J14" s="922"/>
      <c r="K14" s="922"/>
      <c r="L14" s="922"/>
      <c r="M14" s="922"/>
      <c r="N14" s="922"/>
      <c r="O14" s="922"/>
      <c r="P14" s="922"/>
      <c r="Q14" s="921"/>
      <c r="R14" s="919" t="s">
        <v>29</v>
      </c>
      <c r="S14" s="919"/>
      <c r="T14" s="919"/>
      <c r="U14" s="919"/>
      <c r="V14" s="919"/>
      <c r="W14" s="688"/>
      <c r="X14" s="919" t="s">
        <v>693</v>
      </c>
      <c r="Y14" s="919" t="s">
        <v>669</v>
      </c>
    </row>
    <row r="15" spans="1:25" ht="21" customHeight="1">
      <c r="A15" s="917"/>
      <c r="B15" s="686"/>
      <c r="C15" s="917"/>
      <c r="D15" s="917"/>
      <c r="E15" s="917"/>
      <c r="F15" s="917"/>
      <c r="G15" s="920" t="s">
        <v>475</v>
      </c>
      <c r="H15" s="921"/>
      <c r="I15" s="920" t="s">
        <v>40</v>
      </c>
      <c r="J15" s="921"/>
      <c r="K15" s="920" t="s">
        <v>810</v>
      </c>
      <c r="L15" s="923"/>
      <c r="M15" s="920" t="s">
        <v>183</v>
      </c>
      <c r="N15" s="921"/>
      <c r="O15" s="920" t="s">
        <v>184</v>
      </c>
      <c r="P15" s="921"/>
      <c r="Q15" s="919" t="s">
        <v>476</v>
      </c>
      <c r="R15" s="920" t="s">
        <v>577</v>
      </c>
      <c r="S15" s="921"/>
      <c r="T15" s="919" t="s">
        <v>576</v>
      </c>
      <c r="U15" s="919"/>
      <c r="V15" s="919" t="s">
        <v>477</v>
      </c>
      <c r="W15" s="916" t="s">
        <v>567</v>
      </c>
      <c r="X15" s="919"/>
      <c r="Y15" s="919"/>
    </row>
    <row r="16" spans="1:25" ht="71.25" customHeight="1">
      <c r="A16" s="918"/>
      <c r="B16" s="689"/>
      <c r="C16" s="918"/>
      <c r="D16" s="918"/>
      <c r="E16" s="918"/>
      <c r="F16" s="918"/>
      <c r="G16" s="688" t="s">
        <v>41</v>
      </c>
      <c r="H16" s="688" t="s">
        <v>42</v>
      </c>
      <c r="I16" s="688" t="s">
        <v>41</v>
      </c>
      <c r="J16" s="688" t="s">
        <v>42</v>
      </c>
      <c r="K16" s="744" t="s">
        <v>41</v>
      </c>
      <c r="L16" s="744" t="s">
        <v>42</v>
      </c>
      <c r="M16" s="688" t="s">
        <v>41</v>
      </c>
      <c r="N16" s="688" t="s">
        <v>42</v>
      </c>
      <c r="O16" s="688" t="s">
        <v>41</v>
      </c>
      <c r="P16" s="688" t="s">
        <v>42</v>
      </c>
      <c r="Q16" s="919"/>
      <c r="R16" s="688" t="s">
        <v>43</v>
      </c>
      <c r="S16" s="688" t="s">
        <v>42</v>
      </c>
      <c r="T16" s="688" t="s">
        <v>43</v>
      </c>
      <c r="U16" s="688" t="s">
        <v>42</v>
      </c>
      <c r="V16" s="919"/>
      <c r="W16" s="918"/>
      <c r="X16" s="919"/>
      <c r="Y16" s="919"/>
    </row>
    <row r="17" spans="1:28" ht="19.5" customHeight="1">
      <c r="A17" s="689"/>
      <c r="B17" s="689"/>
      <c r="C17" s="689"/>
      <c r="D17" s="689" t="s">
        <v>77</v>
      </c>
      <c r="E17" s="689"/>
      <c r="F17" s="689" t="s">
        <v>75</v>
      </c>
      <c r="G17" s="688"/>
      <c r="H17" s="688"/>
      <c r="I17" s="688" t="s">
        <v>77</v>
      </c>
      <c r="J17" s="688" t="s">
        <v>75</v>
      </c>
      <c r="K17" s="744"/>
      <c r="L17" s="744"/>
      <c r="M17" s="688"/>
      <c r="N17" s="688"/>
      <c r="O17" s="688"/>
      <c r="P17" s="688"/>
      <c r="Q17" s="688" t="s">
        <v>75</v>
      </c>
      <c r="R17" s="688" t="s">
        <v>77</v>
      </c>
      <c r="S17" s="688" t="s">
        <v>75</v>
      </c>
      <c r="T17" s="688" t="s">
        <v>77</v>
      </c>
      <c r="U17" s="688" t="s">
        <v>75</v>
      </c>
      <c r="V17" s="688" t="s">
        <v>75</v>
      </c>
      <c r="W17" s="688"/>
      <c r="X17" s="688" t="s">
        <v>478</v>
      </c>
      <c r="Y17" s="688" t="s">
        <v>75</v>
      </c>
    </row>
    <row r="18" spans="1:28" ht="19.5" customHeight="1">
      <c r="A18" s="689" t="s">
        <v>578</v>
      </c>
      <c r="B18" s="689"/>
      <c r="C18" s="689"/>
      <c r="D18" s="689"/>
      <c r="E18" s="689"/>
      <c r="F18" s="689"/>
      <c r="G18" s="688"/>
      <c r="H18" s="688"/>
      <c r="I18" s="688"/>
      <c r="J18" s="688"/>
      <c r="K18" s="744"/>
      <c r="L18" s="744"/>
      <c r="M18" s="688"/>
      <c r="N18" s="688"/>
      <c r="O18" s="688"/>
      <c r="P18" s="688"/>
      <c r="Q18" s="688"/>
      <c r="R18" s="688"/>
      <c r="S18" s="688"/>
      <c r="T18" s="688"/>
      <c r="U18" s="688"/>
      <c r="V18" s="688"/>
      <c r="W18" s="688"/>
      <c r="X18" s="688"/>
      <c r="Y18" s="688"/>
    </row>
    <row r="19" spans="1:28">
      <c r="A19" s="690" t="s">
        <v>720</v>
      </c>
      <c r="B19" s="690" t="s">
        <v>679</v>
      </c>
      <c r="C19" s="691">
        <v>6</v>
      </c>
      <c r="D19" s="692">
        <v>4</v>
      </c>
      <c r="E19" s="693">
        <v>2.97</v>
      </c>
      <c r="F19" s="694">
        <f t="shared" ref="F19:F35" si="0">17697*E19*D19*2</f>
        <v>420480.72000000003</v>
      </c>
      <c r="G19" s="695"/>
      <c r="H19" s="695"/>
      <c r="I19" s="696">
        <f>D19</f>
        <v>4</v>
      </c>
      <c r="J19" s="694">
        <f>F19*0.1</f>
        <v>42048.072000000007</v>
      </c>
      <c r="K19" s="694"/>
      <c r="L19" s="694"/>
      <c r="M19" s="697"/>
      <c r="N19" s="698"/>
      <c r="O19" s="698"/>
      <c r="P19" s="698"/>
      <c r="Q19" s="694">
        <f>J19+N19+P19</f>
        <v>42048.072000000007</v>
      </c>
      <c r="R19" s="697"/>
      <c r="S19" s="694"/>
      <c r="T19" s="694"/>
      <c r="U19" s="694"/>
      <c r="V19" s="694">
        <f>U19+S19</f>
        <v>0</v>
      </c>
      <c r="W19" s="694">
        <f>F19*40%</f>
        <v>168192.28800000003</v>
      </c>
      <c r="X19" s="694">
        <f t="shared" ref="X19:X35" si="1">F19+Q19+V19+W19</f>
        <v>630721.08000000007</v>
      </c>
      <c r="Y19" s="694">
        <f>X19*12</f>
        <v>7568652.9600000009</v>
      </c>
      <c r="Z19" s="699"/>
      <c r="AA19" s="699"/>
    </row>
    <row r="20" spans="1:28">
      <c r="A20" s="690" t="s">
        <v>683</v>
      </c>
      <c r="B20" s="690" t="s">
        <v>679</v>
      </c>
      <c r="C20" s="691">
        <v>5</v>
      </c>
      <c r="D20" s="692">
        <v>4</v>
      </c>
      <c r="E20" s="693">
        <v>2.93</v>
      </c>
      <c r="F20" s="694">
        <f t="shared" si="0"/>
        <v>414817.68000000005</v>
      </c>
      <c r="G20" s="695"/>
      <c r="H20" s="695"/>
      <c r="I20" s="696">
        <f>D20</f>
        <v>4</v>
      </c>
      <c r="J20" s="694">
        <f t="shared" ref="J20:J35" si="2">F20*0.1</f>
        <v>41481.768000000011</v>
      </c>
      <c r="K20" s="694"/>
      <c r="L20" s="694"/>
      <c r="M20" s="697"/>
      <c r="N20" s="698"/>
      <c r="O20" s="698"/>
      <c r="P20" s="698"/>
      <c r="Q20" s="694">
        <f>J20+N20+P20</f>
        <v>41481.768000000011</v>
      </c>
      <c r="R20" s="697"/>
      <c r="S20" s="694"/>
      <c r="T20" s="694"/>
      <c r="U20" s="694"/>
      <c r="V20" s="694">
        <f>U20+S20</f>
        <v>0</v>
      </c>
      <c r="W20" s="694">
        <f t="shared" ref="W20:W35" si="3">F20*40%</f>
        <v>165927.07200000004</v>
      </c>
      <c r="X20" s="694">
        <f t="shared" si="1"/>
        <v>622226.52000000014</v>
      </c>
      <c r="Y20" s="694">
        <f t="shared" ref="Y20:Y35" si="4">X20*12</f>
        <v>7466718.2400000021</v>
      </c>
      <c r="Z20" s="699"/>
      <c r="AA20" s="699"/>
    </row>
    <row r="21" spans="1:28">
      <c r="A21" s="690" t="s">
        <v>684</v>
      </c>
      <c r="B21" s="690" t="s">
        <v>680</v>
      </c>
      <c r="C21" s="691">
        <v>6</v>
      </c>
      <c r="D21" s="692">
        <v>16</v>
      </c>
      <c r="E21" s="693">
        <v>2.97</v>
      </c>
      <c r="F21" s="694">
        <f t="shared" si="0"/>
        <v>1681922.8800000001</v>
      </c>
      <c r="G21" s="695"/>
      <c r="H21" s="695"/>
      <c r="I21" s="700">
        <f>D21</f>
        <v>16</v>
      </c>
      <c r="J21" s="694">
        <f t="shared" si="2"/>
        <v>168192.28800000003</v>
      </c>
      <c r="K21" s="694"/>
      <c r="L21" s="694"/>
      <c r="M21" s="697"/>
      <c r="N21" s="698"/>
      <c r="O21" s="698"/>
      <c r="P21" s="698"/>
      <c r="Q21" s="694">
        <f>J21+N21+P21</f>
        <v>168192.28800000003</v>
      </c>
      <c r="R21" s="697"/>
      <c r="S21" s="694"/>
      <c r="T21" s="694"/>
      <c r="U21" s="694"/>
      <c r="V21" s="694">
        <f>U21+S21</f>
        <v>0</v>
      </c>
      <c r="W21" s="694">
        <f t="shared" si="3"/>
        <v>672769.15200000012</v>
      </c>
      <c r="X21" s="694">
        <f t="shared" si="1"/>
        <v>2522884.3200000003</v>
      </c>
      <c r="Y21" s="694">
        <f t="shared" si="4"/>
        <v>30274611.840000004</v>
      </c>
    </row>
    <row r="22" spans="1:28" ht="15.75" customHeight="1">
      <c r="A22" s="690" t="s">
        <v>685</v>
      </c>
      <c r="B22" s="690" t="s">
        <v>681</v>
      </c>
      <c r="C22" s="691">
        <v>3</v>
      </c>
      <c r="D22" s="692">
        <v>3</v>
      </c>
      <c r="E22" s="693">
        <v>2.86</v>
      </c>
      <c r="F22" s="694">
        <f t="shared" si="0"/>
        <v>303680.52</v>
      </c>
      <c r="G22" s="695"/>
      <c r="H22" s="695"/>
      <c r="I22" s="700">
        <f>D22</f>
        <v>3</v>
      </c>
      <c r="J22" s="694">
        <f t="shared" si="2"/>
        <v>30368.052000000003</v>
      </c>
      <c r="K22" s="694"/>
      <c r="L22" s="694"/>
      <c r="M22" s="697"/>
      <c r="N22" s="698"/>
      <c r="O22" s="698"/>
      <c r="P22" s="698"/>
      <c r="Q22" s="694">
        <f>J22+N22+P22</f>
        <v>30368.052000000003</v>
      </c>
      <c r="R22" s="697"/>
      <c r="S22" s="694"/>
      <c r="T22" s="694"/>
      <c r="U22" s="694"/>
      <c r="V22" s="694">
        <f>U22+S22</f>
        <v>0</v>
      </c>
      <c r="W22" s="694">
        <f t="shared" si="3"/>
        <v>121472.20800000001</v>
      </c>
      <c r="X22" s="694">
        <f t="shared" si="1"/>
        <v>455520.78</v>
      </c>
      <c r="Y22" s="694">
        <f t="shared" si="4"/>
        <v>5466249.3600000003</v>
      </c>
      <c r="Z22" s="199"/>
      <c r="AA22" s="199"/>
    </row>
    <row r="23" spans="1:28">
      <c r="A23" s="690" t="s">
        <v>686</v>
      </c>
      <c r="B23" s="690" t="s">
        <v>682</v>
      </c>
      <c r="C23" s="691">
        <v>4</v>
      </c>
      <c r="D23" s="692">
        <v>3</v>
      </c>
      <c r="E23" s="701">
        <v>2.9</v>
      </c>
      <c r="F23" s="694">
        <f t="shared" si="0"/>
        <v>307927.8</v>
      </c>
      <c r="G23" s="695"/>
      <c r="H23" s="695"/>
      <c r="I23" s="700">
        <f>D23</f>
        <v>3</v>
      </c>
      <c r="J23" s="694">
        <f t="shared" si="2"/>
        <v>30792.78</v>
      </c>
      <c r="K23" s="694"/>
      <c r="L23" s="694"/>
      <c r="M23" s="697"/>
      <c r="N23" s="698"/>
      <c r="O23" s="698"/>
      <c r="P23" s="698"/>
      <c r="Q23" s="694">
        <f>J23+N23+P23</f>
        <v>30792.78</v>
      </c>
      <c r="R23" s="697"/>
      <c r="S23" s="694"/>
      <c r="T23" s="694"/>
      <c r="U23" s="694"/>
      <c r="V23" s="694">
        <f>U23+S23</f>
        <v>0</v>
      </c>
      <c r="W23" s="694">
        <f t="shared" si="3"/>
        <v>123171.12</v>
      </c>
      <c r="X23" s="694">
        <f t="shared" si="1"/>
        <v>461891.69999999995</v>
      </c>
      <c r="Y23" s="694">
        <f t="shared" si="4"/>
        <v>5542700.3999999994</v>
      </c>
      <c r="Z23" s="199"/>
      <c r="AA23" s="199"/>
      <c r="AB23" s="199"/>
    </row>
    <row r="24" spans="1:28" ht="19.5" customHeight="1">
      <c r="A24" s="689" t="s">
        <v>579</v>
      </c>
      <c r="B24" s="689"/>
      <c r="C24" s="689"/>
      <c r="D24" s="702"/>
      <c r="E24" s="689"/>
      <c r="F24" s="694">
        <f t="shared" si="0"/>
        <v>0</v>
      </c>
      <c r="G24" s="688"/>
      <c r="H24" s="688"/>
      <c r="I24" s="688"/>
      <c r="J24" s="694">
        <f t="shared" si="2"/>
        <v>0</v>
      </c>
      <c r="K24" s="694"/>
      <c r="L24" s="694"/>
      <c r="M24" s="688"/>
      <c r="N24" s="688"/>
      <c r="O24" s="688"/>
      <c r="P24" s="688"/>
      <c r="Q24" s="688"/>
      <c r="R24" s="688"/>
      <c r="S24" s="688"/>
      <c r="T24" s="688"/>
      <c r="U24" s="688"/>
      <c r="V24" s="688"/>
      <c r="W24" s="694">
        <f t="shared" si="3"/>
        <v>0</v>
      </c>
      <c r="X24" s="694">
        <f t="shared" si="1"/>
        <v>0</v>
      </c>
      <c r="Y24" s="694">
        <f t="shared" si="4"/>
        <v>0</v>
      </c>
      <c r="Z24" s="199"/>
      <c r="AA24" s="199"/>
      <c r="AB24" s="629"/>
    </row>
    <row r="25" spans="1:28">
      <c r="A25" s="690" t="s">
        <v>683</v>
      </c>
      <c r="B25" s="690" t="s">
        <v>675</v>
      </c>
      <c r="C25" s="691">
        <v>5</v>
      </c>
      <c r="D25" s="692">
        <v>1</v>
      </c>
      <c r="E25" s="693">
        <v>2.93</v>
      </c>
      <c r="F25" s="694">
        <f t="shared" si="0"/>
        <v>103704.42000000001</v>
      </c>
      <c r="G25" s="695"/>
      <c r="H25" s="695"/>
      <c r="I25" s="696">
        <f t="shared" ref="I25:I30" si="5">D25</f>
        <v>1</v>
      </c>
      <c r="J25" s="694">
        <f t="shared" si="2"/>
        <v>10370.442000000003</v>
      </c>
      <c r="K25" s="694"/>
      <c r="L25" s="694"/>
      <c r="M25" s="697"/>
      <c r="N25" s="698"/>
      <c r="O25" s="698"/>
      <c r="P25" s="698"/>
      <c r="Q25" s="694">
        <f>J25+N25+P25</f>
        <v>10370.442000000003</v>
      </c>
      <c r="R25" s="697"/>
      <c r="S25" s="694"/>
      <c r="T25" s="694"/>
      <c r="U25" s="694"/>
      <c r="V25" s="694">
        <f>U25+S25</f>
        <v>0</v>
      </c>
      <c r="W25" s="694">
        <f t="shared" si="3"/>
        <v>41481.768000000011</v>
      </c>
      <c r="X25" s="694">
        <f t="shared" si="1"/>
        <v>155556.63000000003</v>
      </c>
      <c r="Y25" s="694">
        <f t="shared" si="4"/>
        <v>1866679.5600000005</v>
      </c>
      <c r="Z25" s="199"/>
      <c r="AA25" s="199"/>
    </row>
    <row r="26" spans="1:28">
      <c r="A26" s="690" t="s">
        <v>718</v>
      </c>
      <c r="B26" s="690" t="s">
        <v>676</v>
      </c>
      <c r="C26" s="691">
        <v>1</v>
      </c>
      <c r="D26" s="692">
        <v>0.3</v>
      </c>
      <c r="E26" s="693">
        <v>2.81</v>
      </c>
      <c r="F26" s="694">
        <f t="shared" si="0"/>
        <v>29837.142</v>
      </c>
      <c r="G26" s="695"/>
      <c r="H26" s="703"/>
      <c r="I26" s="700">
        <f t="shared" si="5"/>
        <v>0.3</v>
      </c>
      <c r="J26" s="694">
        <f t="shared" si="2"/>
        <v>2983.7142000000003</v>
      </c>
      <c r="K26" s="694"/>
      <c r="L26" s="694"/>
      <c r="M26" s="697"/>
      <c r="N26" s="694"/>
      <c r="O26" s="694"/>
      <c r="P26" s="694"/>
      <c r="Q26" s="694">
        <f>J26+N26+P26</f>
        <v>2983.7142000000003</v>
      </c>
      <c r="R26" s="697"/>
      <c r="S26" s="694"/>
      <c r="T26" s="694">
        <v>1</v>
      </c>
      <c r="U26" s="694">
        <v>1062</v>
      </c>
      <c r="V26" s="694">
        <f>U26+S26</f>
        <v>1062</v>
      </c>
      <c r="W26" s="694">
        <f t="shared" si="3"/>
        <v>11934.856800000001</v>
      </c>
      <c r="X26" s="694">
        <f t="shared" si="1"/>
        <v>45817.713000000003</v>
      </c>
      <c r="Y26" s="694">
        <f t="shared" si="4"/>
        <v>549812.5560000001</v>
      </c>
      <c r="Z26" s="199"/>
      <c r="AA26" s="199"/>
    </row>
    <row r="27" spans="1:28">
      <c r="A27" s="690" t="s">
        <v>839</v>
      </c>
      <c r="B27" s="690"/>
      <c r="C27" s="691">
        <v>2</v>
      </c>
      <c r="D27" s="692">
        <v>1</v>
      </c>
      <c r="E27" s="693">
        <v>2.84</v>
      </c>
      <c r="F27" s="694">
        <f>17697*E27*D27*2</f>
        <v>100518.95999999999</v>
      </c>
      <c r="G27" s="695"/>
      <c r="H27" s="703"/>
      <c r="I27" s="700">
        <f t="shared" si="5"/>
        <v>1</v>
      </c>
      <c r="J27" s="694">
        <f t="shared" si="2"/>
        <v>10051.896000000001</v>
      </c>
      <c r="K27" s="694"/>
      <c r="L27" s="694"/>
      <c r="M27" s="697"/>
      <c r="N27" s="694"/>
      <c r="O27" s="694"/>
      <c r="P27" s="694"/>
      <c r="Q27" s="694">
        <f>J27+N27+P27</f>
        <v>10051.896000000001</v>
      </c>
      <c r="R27" s="697"/>
      <c r="S27" s="694"/>
      <c r="T27" s="694"/>
      <c r="U27" s="694"/>
      <c r="V27" s="694"/>
      <c r="W27" s="694">
        <f t="shared" si="3"/>
        <v>40207.584000000003</v>
      </c>
      <c r="X27" s="694">
        <f t="shared" ref="X27" si="6">F27+Q27+V27+W27</f>
        <v>150778.44</v>
      </c>
      <c r="Y27" s="694">
        <f t="shared" ref="Y27" si="7">X27*12</f>
        <v>1809341.28</v>
      </c>
      <c r="Z27" s="199"/>
      <c r="AA27" s="199"/>
    </row>
    <row r="28" spans="1:28">
      <c r="A28" s="690" t="s">
        <v>719</v>
      </c>
      <c r="B28" s="690" t="s">
        <v>677</v>
      </c>
      <c r="C28" s="691">
        <v>4</v>
      </c>
      <c r="D28" s="692">
        <v>4</v>
      </c>
      <c r="E28" s="701">
        <v>2.9</v>
      </c>
      <c r="F28" s="694">
        <f t="shared" si="0"/>
        <v>410570.39999999997</v>
      </c>
      <c r="G28" s="694">
        <f>D28</f>
        <v>4</v>
      </c>
      <c r="H28" s="694">
        <f>F28*0.49</f>
        <v>201179.49599999998</v>
      </c>
      <c r="I28" s="697">
        <f t="shared" si="5"/>
        <v>4</v>
      </c>
      <c r="J28" s="694">
        <f t="shared" si="2"/>
        <v>41057.040000000001</v>
      </c>
      <c r="K28" s="694"/>
      <c r="L28" s="694"/>
      <c r="M28" s="697"/>
      <c r="N28" s="703"/>
      <c r="O28" s="712"/>
      <c r="P28" s="703"/>
      <c r="Q28" s="694">
        <f>J28+N28+P28+H28</f>
        <v>242236.53599999999</v>
      </c>
      <c r="R28" s="697">
        <v>1</v>
      </c>
      <c r="S28" s="694">
        <v>6194</v>
      </c>
      <c r="T28" s="694"/>
      <c r="U28" s="694"/>
      <c r="V28" s="694">
        <f>U28+S28</f>
        <v>6194</v>
      </c>
      <c r="W28" s="694">
        <f t="shared" si="3"/>
        <v>164228.16</v>
      </c>
      <c r="X28" s="694">
        <f t="shared" si="1"/>
        <v>823229.09600000002</v>
      </c>
      <c r="Y28" s="694">
        <f t="shared" si="4"/>
        <v>9878749.1520000007</v>
      </c>
      <c r="Z28" s="199"/>
      <c r="AA28" s="199"/>
    </row>
    <row r="29" spans="1:28">
      <c r="A29" s="690" t="s">
        <v>687</v>
      </c>
      <c r="B29" s="690" t="s">
        <v>699</v>
      </c>
      <c r="C29" s="691">
        <v>2</v>
      </c>
      <c r="D29" s="692">
        <v>3.3</v>
      </c>
      <c r="E29" s="693">
        <v>2.84</v>
      </c>
      <c r="F29" s="694">
        <f t="shared" si="0"/>
        <v>331712.56799999997</v>
      </c>
      <c r="G29" s="695"/>
      <c r="H29" s="703"/>
      <c r="I29" s="700">
        <f t="shared" si="5"/>
        <v>3.3</v>
      </c>
      <c r="J29" s="694">
        <f t="shared" si="2"/>
        <v>33171.256799999996</v>
      </c>
      <c r="K29" s="745">
        <v>3.3</v>
      </c>
      <c r="L29" s="694">
        <v>54440</v>
      </c>
      <c r="M29" s="697"/>
      <c r="N29" s="713"/>
      <c r="O29" s="745">
        <v>3.3</v>
      </c>
      <c r="P29" s="694">
        <v>19840</v>
      </c>
      <c r="Q29" s="694">
        <f>J29+N29+P29+L29</f>
        <v>107451.2568</v>
      </c>
      <c r="R29" s="697"/>
      <c r="S29" s="694"/>
      <c r="T29" s="694"/>
      <c r="U29" s="694"/>
      <c r="V29" s="694">
        <f>U29+S29</f>
        <v>0</v>
      </c>
      <c r="W29" s="694">
        <f>F29*40%</f>
        <v>132685.02719999998</v>
      </c>
      <c r="X29" s="694">
        <f>F29+Q29+V29+W29</f>
        <v>571848.85199999996</v>
      </c>
      <c r="Y29" s="694">
        <f>X29*12</f>
        <v>6862186.2239999995</v>
      </c>
      <c r="Z29" s="199"/>
      <c r="AA29" s="199"/>
    </row>
    <row r="30" spans="1:28">
      <c r="A30" s="690" t="s">
        <v>688</v>
      </c>
      <c r="B30" s="690" t="s">
        <v>678</v>
      </c>
      <c r="C30" s="691">
        <v>1</v>
      </c>
      <c r="D30" s="692">
        <v>4</v>
      </c>
      <c r="E30" s="693">
        <v>2.81</v>
      </c>
      <c r="F30" s="694">
        <f t="shared" si="0"/>
        <v>397828.56</v>
      </c>
      <c r="G30" s="695"/>
      <c r="H30" s="703"/>
      <c r="I30" s="700">
        <f t="shared" si="5"/>
        <v>4</v>
      </c>
      <c r="J30" s="694">
        <f t="shared" si="2"/>
        <v>39782.856</v>
      </c>
      <c r="K30" s="694">
        <v>4</v>
      </c>
      <c r="L30" s="694">
        <v>64636</v>
      </c>
      <c r="M30" s="697">
        <v>4</v>
      </c>
      <c r="N30" s="694">
        <v>220492</v>
      </c>
      <c r="O30" s="694">
        <v>4</v>
      </c>
      <c r="P30" s="694">
        <v>23560</v>
      </c>
      <c r="Q30" s="694">
        <f>J30+N30+P30+L30</f>
        <v>348470.85600000003</v>
      </c>
      <c r="R30" s="697"/>
      <c r="S30" s="694"/>
      <c r="T30" s="694"/>
      <c r="U30" s="694"/>
      <c r="V30" s="694">
        <f>U30+S30</f>
        <v>0</v>
      </c>
      <c r="W30" s="694">
        <f t="shared" si="3"/>
        <v>159131.424</v>
      </c>
      <c r="X30" s="694">
        <f>F30+Q30+V30+W30</f>
        <v>905430.84</v>
      </c>
      <c r="Y30" s="694">
        <f t="shared" si="4"/>
        <v>10865170.08</v>
      </c>
      <c r="Z30" s="199"/>
      <c r="AA30" s="199"/>
    </row>
    <row r="31" spans="1:28" ht="19.5" customHeight="1">
      <c r="A31" s="689" t="s">
        <v>580</v>
      </c>
      <c r="B31" s="689"/>
      <c r="C31" s="689"/>
      <c r="D31" s="702"/>
      <c r="E31" s="689"/>
      <c r="F31" s="694">
        <f t="shared" si="0"/>
        <v>0</v>
      </c>
      <c r="G31" s="688"/>
      <c r="H31" s="688"/>
      <c r="I31" s="688"/>
      <c r="J31" s="694">
        <f t="shared" si="2"/>
        <v>0</v>
      </c>
      <c r="K31" s="694"/>
      <c r="L31" s="694"/>
      <c r="M31" s="688"/>
      <c r="N31" s="688"/>
      <c r="O31" s="688"/>
      <c r="P31" s="688"/>
      <c r="Q31" s="688"/>
      <c r="R31" s="688"/>
      <c r="S31" s="688"/>
      <c r="T31" s="688"/>
      <c r="U31" s="688"/>
      <c r="V31" s="688"/>
      <c r="W31" s="694">
        <f t="shared" si="3"/>
        <v>0</v>
      </c>
      <c r="X31" s="694">
        <f t="shared" si="1"/>
        <v>0</v>
      </c>
      <c r="Y31" s="694">
        <f t="shared" si="4"/>
        <v>0</v>
      </c>
    </row>
    <row r="32" spans="1:28">
      <c r="A32" s="690" t="s">
        <v>720</v>
      </c>
      <c r="B32" s="690" t="s">
        <v>691</v>
      </c>
      <c r="C32" s="691">
        <v>6</v>
      </c>
      <c r="D32" s="704">
        <v>10.4</v>
      </c>
      <c r="E32" s="693">
        <v>2.97</v>
      </c>
      <c r="F32" s="694">
        <f t="shared" si="0"/>
        <v>1093249.8720000002</v>
      </c>
      <c r="G32" s="695"/>
      <c r="H32" s="695"/>
      <c r="I32" s="696">
        <f>D32</f>
        <v>10.4</v>
      </c>
      <c r="J32" s="694">
        <f t="shared" si="2"/>
        <v>109324.98720000003</v>
      </c>
      <c r="K32" s="694"/>
      <c r="L32" s="694"/>
      <c r="M32" s="697"/>
      <c r="N32" s="698"/>
      <c r="O32" s="698"/>
      <c r="P32" s="698"/>
      <c r="Q32" s="694">
        <f t="shared" ref="Q32:Q35" si="8">J32+N32+P32</f>
        <v>109324.98720000003</v>
      </c>
      <c r="R32" s="697"/>
      <c r="S32" s="694"/>
      <c r="T32" s="694"/>
      <c r="U32" s="694"/>
      <c r="V32" s="694">
        <f t="shared" ref="V32:V35" si="9">U32+S32</f>
        <v>0</v>
      </c>
      <c r="W32" s="694">
        <f t="shared" si="3"/>
        <v>437299.94880000013</v>
      </c>
      <c r="X32" s="694">
        <f t="shared" si="1"/>
        <v>1639874.8080000004</v>
      </c>
      <c r="Y32" s="694">
        <f t="shared" si="4"/>
        <v>19678497.696000006</v>
      </c>
    </row>
    <row r="33" spans="1:27">
      <c r="A33" s="690" t="s">
        <v>683</v>
      </c>
      <c r="B33" s="690" t="s">
        <v>690</v>
      </c>
      <c r="C33" s="691">
        <v>5</v>
      </c>
      <c r="D33" s="692">
        <v>5.7</v>
      </c>
      <c r="E33" s="693">
        <v>2.93</v>
      </c>
      <c r="F33" s="694">
        <f t="shared" si="0"/>
        <v>591115.19400000013</v>
      </c>
      <c r="G33" s="695"/>
      <c r="H33" s="695"/>
      <c r="I33" s="696">
        <f>D33</f>
        <v>5.7</v>
      </c>
      <c r="J33" s="694">
        <f t="shared" si="2"/>
        <v>59111.519400000019</v>
      </c>
      <c r="K33" s="694"/>
      <c r="L33" s="694"/>
      <c r="M33" s="697"/>
      <c r="N33" s="698"/>
      <c r="O33" s="698"/>
      <c r="P33" s="698"/>
      <c r="Q33" s="694">
        <f t="shared" si="8"/>
        <v>59111.519400000019</v>
      </c>
      <c r="R33" s="697"/>
      <c r="S33" s="694"/>
      <c r="T33" s="694"/>
      <c r="U33" s="694"/>
      <c r="V33" s="694">
        <f t="shared" si="9"/>
        <v>0</v>
      </c>
      <c r="W33" s="694">
        <f t="shared" si="3"/>
        <v>236446.07760000008</v>
      </c>
      <c r="X33" s="694">
        <f t="shared" si="1"/>
        <v>886672.7910000002</v>
      </c>
      <c r="Y33" s="694">
        <f t="shared" si="4"/>
        <v>10640073.492000002</v>
      </c>
    </row>
    <row r="34" spans="1:27" ht="27">
      <c r="A34" s="705" t="s">
        <v>689</v>
      </c>
      <c r="B34" s="705" t="s">
        <v>698</v>
      </c>
      <c r="C34" s="691">
        <v>5</v>
      </c>
      <c r="D34" s="692">
        <v>5.3</v>
      </c>
      <c r="E34" s="693">
        <v>2.93</v>
      </c>
      <c r="F34" s="694">
        <f t="shared" si="0"/>
        <v>549633.42600000009</v>
      </c>
      <c r="G34" s="695"/>
      <c r="H34" s="695"/>
      <c r="I34" s="706">
        <f>D34</f>
        <v>5.3</v>
      </c>
      <c r="J34" s="694">
        <f t="shared" si="2"/>
        <v>54963.342600000011</v>
      </c>
      <c r="K34" s="694"/>
      <c r="L34" s="694"/>
      <c r="M34" s="697"/>
      <c r="N34" s="698"/>
      <c r="O34" s="698"/>
      <c r="P34" s="698"/>
      <c r="Q34" s="694">
        <f t="shared" si="8"/>
        <v>54963.342600000011</v>
      </c>
      <c r="R34" s="697"/>
      <c r="S34" s="694"/>
      <c r="T34" s="694"/>
      <c r="U34" s="694"/>
      <c r="V34" s="694">
        <f t="shared" si="9"/>
        <v>0</v>
      </c>
      <c r="W34" s="694">
        <f t="shared" si="3"/>
        <v>219853.37040000004</v>
      </c>
      <c r="X34" s="694">
        <f t="shared" si="1"/>
        <v>824450.13900000008</v>
      </c>
      <c r="Y34" s="694">
        <f t="shared" si="4"/>
        <v>9893401.6680000015</v>
      </c>
    </row>
    <row r="35" spans="1:27">
      <c r="A35" s="690" t="s">
        <v>685</v>
      </c>
      <c r="B35" s="690" t="s">
        <v>697</v>
      </c>
      <c r="C35" s="691">
        <v>3</v>
      </c>
      <c r="D35" s="692">
        <v>2.7</v>
      </c>
      <c r="E35" s="693">
        <v>2.86</v>
      </c>
      <c r="F35" s="694">
        <f t="shared" si="0"/>
        <v>273312.46799999999</v>
      </c>
      <c r="G35" s="695"/>
      <c r="H35" s="695"/>
      <c r="I35" s="700">
        <f>D35</f>
        <v>2.7</v>
      </c>
      <c r="J35" s="694">
        <f t="shared" si="2"/>
        <v>27331.246800000001</v>
      </c>
      <c r="K35" s="694"/>
      <c r="L35" s="694"/>
      <c r="M35" s="697"/>
      <c r="N35" s="698"/>
      <c r="O35" s="698"/>
      <c r="P35" s="698"/>
      <c r="Q35" s="694">
        <f t="shared" si="8"/>
        <v>27331.246800000001</v>
      </c>
      <c r="R35" s="697"/>
      <c r="S35" s="694"/>
      <c r="T35" s="694"/>
      <c r="U35" s="694"/>
      <c r="V35" s="694">
        <f t="shared" si="9"/>
        <v>0</v>
      </c>
      <c r="W35" s="694">
        <f t="shared" si="3"/>
        <v>109324.9872</v>
      </c>
      <c r="X35" s="694">
        <f t="shared" si="1"/>
        <v>409968.70200000005</v>
      </c>
      <c r="Y35" s="694">
        <f t="shared" si="4"/>
        <v>4919624.4240000006</v>
      </c>
    </row>
    <row r="36" spans="1:27">
      <c r="A36" s="690"/>
      <c r="B36" s="690"/>
      <c r="C36" s="691"/>
      <c r="D36" s="692"/>
      <c r="E36" s="693"/>
      <c r="F36" s="694"/>
      <c r="G36" s="695"/>
      <c r="H36" s="695"/>
      <c r="I36" s="700"/>
      <c r="J36" s="694"/>
      <c r="K36" s="694"/>
      <c r="L36" s="694"/>
      <c r="M36" s="697"/>
      <c r="N36" s="698"/>
      <c r="O36" s="698"/>
      <c r="P36" s="698"/>
      <c r="Q36" s="694"/>
      <c r="R36" s="697"/>
      <c r="S36" s="694"/>
      <c r="T36" s="694"/>
      <c r="U36" s="694"/>
      <c r="V36" s="694"/>
      <c r="W36" s="694"/>
      <c r="X36" s="694"/>
      <c r="Y36" s="694"/>
    </row>
    <row r="37" spans="1:27" hidden="1">
      <c r="A37" s="690" t="s">
        <v>582</v>
      </c>
      <c r="B37" s="690"/>
      <c r="C37" s="691"/>
      <c r="D37" s="692"/>
      <c r="E37" s="693"/>
      <c r="F37" s="694"/>
      <c r="G37" s="695"/>
      <c r="H37" s="695"/>
      <c r="I37" s="700"/>
      <c r="J37" s="694"/>
      <c r="K37" s="694"/>
      <c r="L37" s="694"/>
      <c r="M37" s="697"/>
      <c r="N37" s="698"/>
      <c r="O37" s="698"/>
      <c r="P37" s="698"/>
      <c r="Q37" s="694"/>
      <c r="R37" s="697"/>
      <c r="S37" s="694"/>
      <c r="T37" s="694"/>
      <c r="U37" s="694"/>
      <c r="V37" s="694"/>
      <c r="W37" s="694"/>
      <c r="X37" s="694"/>
      <c r="Y37" s="694"/>
    </row>
    <row r="38" spans="1:27" s="199" customFormat="1">
      <c r="A38" s="707"/>
      <c r="B38" s="707"/>
      <c r="C38" s="708"/>
      <c r="D38" s="709">
        <f>SUM(D19:D37)</f>
        <v>67.7</v>
      </c>
      <c r="E38" s="710"/>
      <c r="F38" s="710">
        <f>SUM(F19:F35)</f>
        <v>7010312.6100000003</v>
      </c>
      <c r="G38" s="710">
        <f>SUM(G26:G35)</f>
        <v>4</v>
      </c>
      <c r="H38" s="710">
        <f>SUM(H26:H35)</f>
        <v>201179.49599999998</v>
      </c>
      <c r="I38" s="711">
        <f t="shared" ref="I38:V38" si="10">SUM(I19:I35)</f>
        <v>67.7</v>
      </c>
      <c r="J38" s="710">
        <f t="shared" si="10"/>
        <v>701031.26100000006</v>
      </c>
      <c r="K38" s="710"/>
      <c r="L38" s="710">
        <f>SUM(L25:L37)</f>
        <v>119076</v>
      </c>
      <c r="M38" s="710">
        <f t="shared" si="10"/>
        <v>4</v>
      </c>
      <c r="N38" s="710">
        <f t="shared" si="10"/>
        <v>220492</v>
      </c>
      <c r="O38" s="710">
        <f t="shared" si="10"/>
        <v>7.3</v>
      </c>
      <c r="P38" s="710">
        <f t="shared" si="10"/>
        <v>43400</v>
      </c>
      <c r="Q38" s="710">
        <f t="shared" si="10"/>
        <v>1285178.7570000004</v>
      </c>
      <c r="R38" s="710">
        <f t="shared" si="10"/>
        <v>1</v>
      </c>
      <c r="S38" s="710">
        <f t="shared" si="10"/>
        <v>6194</v>
      </c>
      <c r="T38" s="710">
        <f t="shared" si="10"/>
        <v>1</v>
      </c>
      <c r="U38" s="710">
        <f t="shared" si="10"/>
        <v>1062</v>
      </c>
      <c r="V38" s="710">
        <f t="shared" si="10"/>
        <v>7256</v>
      </c>
      <c r="W38" s="710">
        <f>SUM(W19:W36)</f>
        <v>2804125.0440000002</v>
      </c>
      <c r="X38" s="710">
        <f>SUM(X19:X35)</f>
        <v>11106872.411</v>
      </c>
      <c r="Y38" s="710">
        <f>SUM(Y19:Y37)</f>
        <v>133282468.932</v>
      </c>
    </row>
    <row r="40" spans="1:27">
      <c r="A40" s="200"/>
      <c r="B40" s="200"/>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23">
        <v>135</v>
      </c>
      <c r="AA40" s="23">
        <f>(Y38*15.18%)/1000</f>
        <v>20232.278783877598</v>
      </c>
    </row>
    <row r="41" spans="1:27" ht="15" customHeight="1">
      <c r="A41" s="265" t="s">
        <v>264</v>
      </c>
      <c r="B41" s="265"/>
      <c r="C41" s="265"/>
      <c r="D41" s="265"/>
      <c r="E41" s="265"/>
      <c r="F41" s="265"/>
      <c r="G41" s="265"/>
      <c r="H41" s="265"/>
      <c r="I41" s="265"/>
      <c r="J41" s="158"/>
      <c r="K41" s="158"/>
      <c r="L41" s="158"/>
      <c r="M41" s="158"/>
      <c r="N41" s="158"/>
      <c r="O41" s="158"/>
      <c r="P41" s="158"/>
      <c r="Q41" s="158"/>
      <c r="R41" s="158"/>
      <c r="S41" s="158"/>
      <c r="T41" s="202"/>
    </row>
    <row r="42" spans="1:27" ht="31.5" customHeight="1">
      <c r="C42" s="159"/>
    </row>
    <row r="43" spans="1:27" ht="15.6">
      <c r="A43" s="581" t="s">
        <v>606</v>
      </c>
      <c r="B43" s="581"/>
      <c r="C43" s="581"/>
      <c r="D43" s="581"/>
      <c r="E43" s="581"/>
      <c r="F43" s="581"/>
      <c r="G43" s="581"/>
      <c r="H43" s="581"/>
      <c r="I43" s="581"/>
    </row>
    <row r="46" spans="1:27">
      <c r="F46" s="201"/>
      <c r="X46" s="202"/>
      <c r="Y46" s="202"/>
    </row>
  </sheetData>
  <autoFilter ref="A14:Y35" xr:uid="{00000000-0009-0000-0000-00000D00000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autoFilter>
  <mergeCells count="31">
    <mergeCell ref="A14:A16"/>
    <mergeCell ref="C14:C16"/>
    <mergeCell ref="D14:D16"/>
    <mergeCell ref="A13:Y13"/>
    <mergeCell ref="Q2:Y2"/>
    <mergeCell ref="Q3:Y3"/>
    <mergeCell ref="Q4:Y4"/>
    <mergeCell ref="Q5:Y5"/>
    <mergeCell ref="Q6:Y6"/>
    <mergeCell ref="Q7:Y7"/>
    <mergeCell ref="Q8:Y8"/>
    <mergeCell ref="Q9:Y9"/>
    <mergeCell ref="Q10:Y10"/>
    <mergeCell ref="A11:Y11"/>
    <mergeCell ref="A12:Y12"/>
    <mergeCell ref="E14:E16"/>
    <mergeCell ref="F14:F16"/>
    <mergeCell ref="Y14:Y16"/>
    <mergeCell ref="G15:H15"/>
    <mergeCell ref="I15:J15"/>
    <mergeCell ref="M15:N15"/>
    <mergeCell ref="O15:P15"/>
    <mergeCell ref="Q15:Q16"/>
    <mergeCell ref="R15:S15"/>
    <mergeCell ref="T15:U15"/>
    <mergeCell ref="G14:Q14"/>
    <mergeCell ref="R14:V14"/>
    <mergeCell ref="X14:X16"/>
    <mergeCell ref="V15:V16"/>
    <mergeCell ref="W15:W16"/>
    <mergeCell ref="K15:L15"/>
  </mergeCells>
  <pageMargins left="0.70866141732283472" right="0.70866141732283472" top="0.74803149606299213" bottom="0.74803149606299213" header="0.31496062992125984" footer="0.31496062992125984"/>
  <pageSetup paperSize="9" scale="52"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9"/>
  <sheetViews>
    <sheetView workbookViewId="0">
      <selection activeCell="C20" sqref="C20"/>
    </sheetView>
  </sheetViews>
  <sheetFormatPr defaultColWidth="9.109375" defaultRowHeight="13.8"/>
  <cols>
    <col min="1" max="1" width="9.109375" style="715"/>
    <col min="2" max="2" width="23.33203125" style="715" customWidth="1"/>
    <col min="3" max="3" width="11.88671875" style="715" customWidth="1"/>
    <col min="4" max="4" width="16" style="715" customWidth="1"/>
    <col min="5" max="5" width="16.88671875" style="715" customWidth="1"/>
    <col min="6" max="6" width="19.109375" style="715" customWidth="1"/>
    <col min="7" max="16384" width="9.109375" style="715"/>
  </cols>
  <sheetData>
    <row r="1" spans="1:6">
      <c r="B1" s="716"/>
      <c r="C1" s="716"/>
      <c r="D1" s="716"/>
      <c r="E1" s="716"/>
      <c r="F1" s="717" t="s">
        <v>792</v>
      </c>
    </row>
    <row r="2" spans="1:6">
      <c r="B2" s="716"/>
      <c r="C2" s="716"/>
      <c r="D2" s="716"/>
      <c r="E2" s="716"/>
      <c r="F2" s="717" t="s">
        <v>6</v>
      </c>
    </row>
    <row r="3" spans="1:6">
      <c r="B3" s="716"/>
      <c r="C3" s="716"/>
      <c r="D3" s="716"/>
      <c r="E3" s="716"/>
      <c r="F3" s="717" t="s">
        <v>793</v>
      </c>
    </row>
    <row r="4" spans="1:6">
      <c r="B4" s="716"/>
      <c r="C4" s="716"/>
      <c r="D4" s="716"/>
      <c r="E4" s="716"/>
      <c r="F4" s="716"/>
    </row>
    <row r="5" spans="1:6">
      <c r="B5" s="926" t="s">
        <v>794</v>
      </c>
      <c r="C5" s="926"/>
      <c r="D5" s="926"/>
      <c r="E5" s="926"/>
      <c r="F5" s="926"/>
    </row>
    <row r="6" spans="1:6">
      <c r="B6" s="927" t="s">
        <v>795</v>
      </c>
      <c r="C6" s="927"/>
      <c r="D6" s="927"/>
      <c r="E6" s="927"/>
      <c r="F6" s="927"/>
    </row>
    <row r="7" spans="1:6" ht="14.4" thickBot="1">
      <c r="B7" s="716"/>
      <c r="C7" s="716"/>
      <c r="D7" s="716"/>
      <c r="E7" s="716"/>
      <c r="F7" s="718" t="s">
        <v>9</v>
      </c>
    </row>
    <row r="8" spans="1:6" ht="14.4" hidden="1" thickBot="1">
      <c r="A8" s="928" t="s">
        <v>10</v>
      </c>
      <c r="B8" s="928"/>
      <c r="C8" s="716"/>
      <c r="D8" s="716"/>
      <c r="E8" s="716"/>
      <c r="F8" s="719" t="s">
        <v>808</v>
      </c>
    </row>
    <row r="9" spans="1:6" ht="14.4" hidden="1" thickBot="1">
      <c r="A9" s="928" t="s">
        <v>11</v>
      </c>
      <c r="B9" s="928"/>
      <c r="C9" s="716"/>
      <c r="D9" s="716"/>
      <c r="E9" s="716"/>
      <c r="F9" s="719" t="s">
        <v>563</v>
      </c>
    </row>
    <row r="10" spans="1:6" ht="14.4" hidden="1" thickBot="1">
      <c r="A10" s="928" t="s">
        <v>12</v>
      </c>
      <c r="B10" s="928"/>
      <c r="C10" s="929" t="s">
        <v>13</v>
      </c>
      <c r="D10" s="929"/>
      <c r="E10" s="929"/>
      <c r="F10" s="719" t="s">
        <v>14</v>
      </c>
    </row>
    <row r="11" spans="1:6" ht="14.4" hidden="1" thickBot="1">
      <c r="A11" s="928" t="s">
        <v>15</v>
      </c>
      <c r="B11" s="928"/>
      <c r="C11" s="929" t="s">
        <v>796</v>
      </c>
      <c r="D11" s="929"/>
      <c r="E11" s="929"/>
      <c r="F11" s="720" t="s">
        <v>17</v>
      </c>
    </row>
    <row r="12" spans="1:6" s="36" customFormat="1" ht="16.2" hidden="1" thickBot="1">
      <c r="A12" s="721" t="s">
        <v>18</v>
      </c>
      <c r="B12" s="722"/>
      <c r="C12" s="723" t="s">
        <v>83</v>
      </c>
      <c r="D12" s="481"/>
      <c r="F12" s="724">
        <v>2540527</v>
      </c>
    </row>
    <row r="13" spans="1:6" ht="14.4" hidden="1" thickBot="1">
      <c r="A13" s="928" t="s">
        <v>23</v>
      </c>
      <c r="B13" s="928"/>
      <c r="C13" s="929" t="s">
        <v>216</v>
      </c>
      <c r="D13" s="929"/>
      <c r="E13" s="929"/>
      <c r="F13" s="725" t="s">
        <v>195</v>
      </c>
    </row>
    <row r="14" spans="1:6" ht="31.5" customHeight="1" thickBot="1">
      <c r="A14" s="928" t="s">
        <v>24</v>
      </c>
      <c r="B14" s="928"/>
      <c r="C14" s="929" t="s">
        <v>797</v>
      </c>
      <c r="D14" s="929"/>
      <c r="E14" s="929"/>
      <c r="F14" s="719" t="s">
        <v>798</v>
      </c>
    </row>
    <row r="15" spans="1:6">
      <c r="B15" s="726"/>
      <c r="C15" s="726"/>
      <c r="D15" s="726"/>
      <c r="E15" s="726"/>
      <c r="F15" s="726"/>
    </row>
    <row r="16" spans="1:6" ht="40.799999999999997">
      <c r="A16" s="727" t="s">
        <v>799</v>
      </c>
      <c r="B16" s="728" t="s">
        <v>800</v>
      </c>
      <c r="C16" s="728" t="s">
        <v>801</v>
      </c>
      <c r="D16" s="728" t="s">
        <v>802</v>
      </c>
      <c r="E16" s="728" t="s">
        <v>803</v>
      </c>
      <c r="F16" s="728" t="s">
        <v>804</v>
      </c>
    </row>
    <row r="17" spans="1:19">
      <c r="A17" s="729">
        <v>1</v>
      </c>
      <c r="B17" s="730">
        <v>2</v>
      </c>
      <c r="C17" s="730">
        <v>3</v>
      </c>
      <c r="D17" s="730">
        <v>4</v>
      </c>
      <c r="E17" s="730">
        <v>5</v>
      </c>
      <c r="F17" s="730">
        <v>6</v>
      </c>
    </row>
    <row r="18" spans="1:19">
      <c r="A18" s="729">
        <v>1</v>
      </c>
      <c r="B18" s="731" t="s">
        <v>805</v>
      </c>
      <c r="C18" s="732">
        <v>38</v>
      </c>
      <c r="D18" s="731"/>
      <c r="E18" s="733">
        <v>6160</v>
      </c>
      <c r="F18" s="734">
        <f>(C18*E18)/1000</f>
        <v>234.08</v>
      </c>
    </row>
    <row r="19" spans="1:19">
      <c r="A19" s="735"/>
      <c r="B19" s="736" t="s">
        <v>806</v>
      </c>
      <c r="C19" s="736" t="s">
        <v>809</v>
      </c>
      <c r="D19" s="736"/>
      <c r="E19" s="736"/>
      <c r="F19" s="737">
        <f>F18</f>
        <v>234.08</v>
      </c>
    </row>
    <row r="20" spans="1:19">
      <c r="B20" s="726"/>
      <c r="C20" s="726"/>
      <c r="D20" s="726"/>
      <c r="E20" s="726"/>
      <c r="F20" s="726"/>
    </row>
    <row r="21" spans="1:19">
      <c r="B21" s="726"/>
      <c r="C21" s="726"/>
      <c r="D21" s="726"/>
      <c r="E21" s="726"/>
      <c r="F21" s="726"/>
    </row>
    <row r="22" spans="1:19" s="36" customFormat="1" ht="15.75" customHeight="1">
      <c r="A22" s="899" t="s">
        <v>807</v>
      </c>
      <c r="B22" s="899"/>
      <c r="C22" s="899"/>
      <c r="D22" s="899"/>
      <c r="E22" s="899"/>
      <c r="F22" s="899"/>
      <c r="G22" s="899"/>
      <c r="H22" s="899"/>
      <c r="I22" s="899"/>
      <c r="J22" s="899"/>
      <c r="K22" s="899"/>
      <c r="L22" s="899"/>
      <c r="M22" s="899"/>
      <c r="N22" s="899"/>
      <c r="O22" s="899"/>
      <c r="P22" s="899"/>
      <c r="Q22" s="899"/>
      <c r="R22" s="899"/>
      <c r="S22" s="714"/>
    </row>
    <row r="23" spans="1:19" s="36" customFormat="1" ht="15.6">
      <c r="A23" s="714"/>
      <c r="B23" s="714"/>
      <c r="C23" s="714"/>
      <c r="D23" s="714"/>
      <c r="E23" s="714"/>
      <c r="F23" s="714"/>
      <c r="G23" s="714"/>
      <c r="H23" s="714"/>
      <c r="I23" s="714"/>
      <c r="J23" s="714"/>
      <c r="K23" s="714"/>
      <c r="L23" s="714"/>
      <c r="M23" s="714"/>
      <c r="N23" s="714"/>
      <c r="O23" s="714"/>
      <c r="P23" s="714"/>
      <c r="Q23" s="714"/>
      <c r="R23" s="714"/>
      <c r="S23" s="714"/>
    </row>
    <row r="24" spans="1:19" s="36" customFormat="1" ht="15.75" customHeight="1">
      <c r="A24" s="901" t="s">
        <v>499</v>
      </c>
      <c r="B24" s="901"/>
      <c r="C24" s="901"/>
      <c r="D24" s="901"/>
      <c r="E24" s="901"/>
      <c r="F24" s="901"/>
      <c r="G24" s="901"/>
      <c r="H24" s="901"/>
      <c r="I24" s="901"/>
      <c r="J24" s="901"/>
      <c r="K24" s="901"/>
      <c r="L24" s="901"/>
      <c r="M24" s="901"/>
      <c r="N24" s="901"/>
      <c r="O24" s="901"/>
      <c r="P24" s="901"/>
      <c r="Q24" s="901"/>
      <c r="R24" s="901"/>
      <c r="S24" s="88"/>
    </row>
    <row r="25" spans="1:19" s="36" customFormat="1" ht="15.6">
      <c r="A25" s="88"/>
      <c r="B25" s="88"/>
      <c r="C25" s="88"/>
      <c r="D25" s="88"/>
      <c r="E25" s="88"/>
      <c r="F25" s="88"/>
      <c r="G25" s="88"/>
      <c r="H25" s="88"/>
      <c r="I25" s="88"/>
      <c r="J25" s="88"/>
      <c r="K25" s="88"/>
      <c r="L25" s="88"/>
      <c r="M25" s="88"/>
      <c r="N25" s="88"/>
      <c r="O25" s="88"/>
      <c r="P25" s="88"/>
      <c r="Q25" s="88"/>
      <c r="R25" s="88"/>
      <c r="S25" s="88"/>
    </row>
    <row r="26" spans="1:19" s="36" customFormat="1" ht="15.6">
      <c r="A26" s="41" t="s">
        <v>498</v>
      </c>
      <c r="B26" s="41"/>
      <c r="C26" s="738"/>
      <c r="D26" s="738"/>
      <c r="E26" s="738"/>
      <c r="F26" s="738"/>
      <c r="G26" s="738"/>
      <c r="H26" s="738"/>
      <c r="I26" s="738"/>
      <c r="J26" s="738"/>
      <c r="K26" s="738"/>
      <c r="L26" s="738"/>
      <c r="M26" s="738"/>
      <c r="N26" s="738"/>
      <c r="O26" s="738"/>
      <c r="P26" s="738"/>
      <c r="Q26" s="738"/>
      <c r="R26" s="738"/>
      <c r="S26" s="738"/>
    </row>
    <row r="27" spans="1:19">
      <c r="A27" s="739"/>
      <c r="B27" s="739"/>
      <c r="C27" s="739"/>
      <c r="E27" s="739"/>
      <c r="F27" s="739"/>
    </row>
    <row r="28" spans="1:19">
      <c r="A28" s="739"/>
      <c r="B28" s="739"/>
      <c r="C28" s="739"/>
      <c r="E28" s="739"/>
      <c r="F28" s="739"/>
    </row>
    <row r="29" spans="1:19">
      <c r="A29" s="739"/>
      <c r="B29" s="739"/>
      <c r="C29" s="739"/>
      <c r="E29" s="739"/>
      <c r="F29" s="739"/>
    </row>
  </sheetData>
  <mergeCells count="14">
    <mergeCell ref="A22:R22"/>
    <mergeCell ref="A24:R24"/>
    <mergeCell ref="A11:B11"/>
    <mergeCell ref="C11:E11"/>
    <mergeCell ref="A13:B13"/>
    <mergeCell ref="C13:E13"/>
    <mergeCell ref="A14:B14"/>
    <mergeCell ref="C14:E14"/>
    <mergeCell ref="B5:F5"/>
    <mergeCell ref="B6:F6"/>
    <mergeCell ref="A8:B8"/>
    <mergeCell ref="A9:B9"/>
    <mergeCell ref="A10:B10"/>
    <mergeCell ref="C10:E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47"/>
  <sheetViews>
    <sheetView view="pageBreakPreview" zoomScale="80" zoomScaleNormal="90" zoomScaleSheetLayoutView="80" workbookViewId="0">
      <selection activeCell="N26" sqref="N26"/>
    </sheetView>
  </sheetViews>
  <sheetFormatPr defaultColWidth="9.109375" defaultRowHeight="14.4"/>
  <cols>
    <col min="1" max="1" width="61" style="672" customWidth="1"/>
    <col min="2" max="2" width="12.88671875" style="672" customWidth="1"/>
    <col min="3" max="3" width="17.88671875" style="672" customWidth="1"/>
    <col min="4" max="4" width="18.44140625" style="672" customWidth="1"/>
    <col min="5" max="5" width="18.88671875" style="672" customWidth="1"/>
    <col min="6" max="16384" width="9.109375" style="672"/>
  </cols>
  <sheetData>
    <row r="1" spans="1:9">
      <c r="A1" s="668"/>
      <c r="B1" s="668"/>
      <c r="C1" s="668"/>
      <c r="D1" s="668"/>
      <c r="E1" s="39" t="s">
        <v>156</v>
      </c>
      <c r="F1" s="672" t="s">
        <v>785</v>
      </c>
    </row>
    <row r="2" spans="1:9">
      <c r="A2" s="668"/>
      <c r="B2" s="668"/>
      <c r="C2" s="668"/>
      <c r="D2" s="668"/>
      <c r="E2" s="39" t="s">
        <v>6</v>
      </c>
    </row>
    <row r="3" spans="1:9">
      <c r="A3" s="668"/>
      <c r="B3" s="668"/>
      <c r="C3" s="668"/>
      <c r="D3" s="668"/>
      <c r="E3" s="668"/>
    </row>
    <row r="4" spans="1:9">
      <c r="A4" s="668"/>
      <c r="B4" s="668"/>
      <c r="C4" s="668"/>
      <c r="D4" s="668"/>
      <c r="E4" s="668"/>
    </row>
    <row r="5" spans="1:9" ht="17.399999999999999">
      <c r="A5" s="936" t="s">
        <v>776</v>
      </c>
      <c r="B5" s="936"/>
      <c r="C5" s="936"/>
      <c r="D5" s="936"/>
      <c r="E5" s="936"/>
    </row>
    <row r="6" spans="1:9" ht="15" thickBot="1">
      <c r="A6" s="668"/>
      <c r="B6" s="668"/>
      <c r="C6" s="668"/>
      <c r="D6" s="668"/>
      <c r="E6" s="668"/>
    </row>
    <row r="7" spans="1:9" ht="41.25" hidden="1" customHeight="1" thickBot="1">
      <c r="A7" s="666"/>
      <c r="B7" s="666"/>
      <c r="C7" s="666"/>
      <c r="D7" s="666"/>
      <c r="E7" s="669" t="s">
        <v>9</v>
      </c>
    </row>
    <row r="8" spans="1:9" ht="16.2" hidden="1" thickBot="1">
      <c r="A8" s="41" t="s">
        <v>10</v>
      </c>
      <c r="B8" s="666"/>
      <c r="C8" s="666"/>
      <c r="D8" s="666"/>
      <c r="E8" s="481" t="s">
        <v>777</v>
      </c>
    </row>
    <row r="9" spans="1:9" ht="16.2" hidden="1" thickBot="1">
      <c r="A9" s="41" t="s">
        <v>11</v>
      </c>
      <c r="B9" s="666"/>
      <c r="C9" s="666"/>
      <c r="D9" s="666"/>
      <c r="E9" s="482" t="s">
        <v>563</v>
      </c>
    </row>
    <row r="10" spans="1:9" ht="16.2" hidden="1" thickBot="1">
      <c r="A10" s="41" t="s">
        <v>12</v>
      </c>
      <c r="B10" s="937" t="s">
        <v>13</v>
      </c>
      <c r="C10" s="937"/>
      <c r="D10" s="937"/>
      <c r="E10" s="481" t="s">
        <v>14</v>
      </c>
    </row>
    <row r="11" spans="1:9" ht="16.2" hidden="1" thickBot="1">
      <c r="A11" s="41" t="s">
        <v>15</v>
      </c>
      <c r="B11" s="937" t="s">
        <v>16</v>
      </c>
      <c r="C11" s="937"/>
      <c r="D11" s="937"/>
      <c r="E11" s="481" t="s">
        <v>17</v>
      </c>
    </row>
    <row r="12" spans="1:9" ht="16.2" hidden="1" thickBot="1">
      <c r="A12" s="41" t="s">
        <v>18</v>
      </c>
      <c r="B12" s="883" t="s">
        <v>143</v>
      </c>
      <c r="C12" s="883"/>
      <c r="D12" s="883"/>
      <c r="E12" s="481" t="s">
        <v>19</v>
      </c>
    </row>
    <row r="13" spans="1:9" ht="16.2" hidden="1" thickBot="1">
      <c r="A13" s="41" t="s">
        <v>20</v>
      </c>
      <c r="B13" s="937" t="s">
        <v>21</v>
      </c>
      <c r="C13" s="937"/>
      <c r="D13" s="937"/>
      <c r="E13" s="481" t="s">
        <v>22</v>
      </c>
    </row>
    <row r="14" spans="1:9" ht="16.2" hidden="1" thickBot="1">
      <c r="A14" s="41" t="s">
        <v>23</v>
      </c>
      <c r="B14" s="43" t="s">
        <v>194</v>
      </c>
      <c r="C14" s="673"/>
      <c r="D14" s="673"/>
      <c r="E14" s="483" t="s">
        <v>195</v>
      </c>
      <c r="F14" s="673"/>
      <c r="G14" s="673"/>
      <c r="H14" s="673"/>
    </row>
    <row r="15" spans="1:9" ht="45.75" hidden="1" customHeight="1">
      <c r="A15" s="675" t="s">
        <v>778</v>
      </c>
      <c r="B15" s="938" t="s">
        <v>779</v>
      </c>
      <c r="C15" s="938"/>
      <c r="D15" s="938"/>
      <c r="E15" s="939" t="s">
        <v>195</v>
      </c>
      <c r="F15" s="670"/>
      <c r="G15" s="670"/>
      <c r="H15" s="670"/>
      <c r="I15" s="676"/>
    </row>
    <row r="16" spans="1:9" ht="48.75" hidden="1" customHeight="1">
      <c r="A16" s="677"/>
      <c r="B16" s="938" t="s">
        <v>780</v>
      </c>
      <c r="C16" s="938"/>
      <c r="D16" s="938"/>
      <c r="E16" s="940"/>
      <c r="F16" s="678"/>
      <c r="G16" s="678"/>
      <c r="H16" s="679"/>
      <c r="I16" s="679"/>
    </row>
    <row r="17" spans="1:15" ht="45.75" hidden="1" customHeight="1" thickBot="1">
      <c r="A17" s="677"/>
      <c r="B17" s="942" t="s">
        <v>781</v>
      </c>
      <c r="C17" s="942"/>
      <c r="D17" s="942"/>
      <c r="E17" s="941"/>
      <c r="F17" s="678"/>
      <c r="G17" s="678"/>
      <c r="H17" s="679"/>
      <c r="I17" s="679"/>
    </row>
    <row r="18" spans="1:15" ht="16.2" thickBot="1">
      <c r="A18" s="4" t="s">
        <v>24</v>
      </c>
      <c r="B18" s="930" t="s">
        <v>782</v>
      </c>
      <c r="C18" s="930"/>
      <c r="D18" s="931"/>
      <c r="E18" s="482" t="s">
        <v>783</v>
      </c>
    </row>
    <row r="19" spans="1:15" ht="46.8">
      <c r="A19" s="484" t="s">
        <v>146</v>
      </c>
      <c r="B19" s="484" t="s">
        <v>147</v>
      </c>
      <c r="C19" s="484" t="s">
        <v>148</v>
      </c>
      <c r="D19" s="484" t="s">
        <v>149</v>
      </c>
      <c r="E19" s="484" t="s">
        <v>150</v>
      </c>
    </row>
    <row r="20" spans="1:15" ht="15.6">
      <c r="A20" s="680">
        <v>1</v>
      </c>
      <c r="B20" s="680">
        <v>2</v>
      </c>
      <c r="C20" s="680">
        <v>3</v>
      </c>
      <c r="D20" s="680">
        <v>4</v>
      </c>
      <c r="E20" s="680">
        <v>5</v>
      </c>
      <c r="F20" s="672" t="s">
        <v>543</v>
      </c>
      <c r="G20" s="212" t="s">
        <v>640</v>
      </c>
      <c r="H20" s="212" t="s">
        <v>175</v>
      </c>
      <c r="I20" s="212"/>
      <c r="J20" s="212"/>
      <c r="K20" s="212"/>
      <c r="L20" s="212"/>
      <c r="M20" s="212"/>
      <c r="N20" s="212"/>
      <c r="O20" s="212"/>
    </row>
    <row r="21" spans="1:15" s="23" customFormat="1" ht="21">
      <c r="A21" s="834" t="s">
        <v>891</v>
      </c>
      <c r="B21" s="777" t="s">
        <v>151</v>
      </c>
      <c r="C21" s="777">
        <v>48</v>
      </c>
      <c r="D21" s="808">
        <f>F21+H21</f>
        <v>28462.5</v>
      </c>
      <c r="E21" s="682">
        <f>C21*D21/1000</f>
        <v>1366.2</v>
      </c>
      <c r="F21" s="808">
        <v>27500</v>
      </c>
      <c r="G21" s="835">
        <v>3.5000000000000003E-2</v>
      </c>
      <c r="H21" s="775">
        <f>F21*G21</f>
        <v>962.50000000000011</v>
      </c>
      <c r="I21" s="492"/>
      <c r="J21" s="492"/>
      <c r="K21" s="492"/>
      <c r="L21" s="492"/>
      <c r="M21" s="492"/>
      <c r="N21" s="492"/>
      <c r="O21" s="492"/>
    </row>
    <row r="22" spans="1:15" s="23" customFormat="1" ht="31.2">
      <c r="A22" s="834" t="s">
        <v>892</v>
      </c>
      <c r="B22" s="777" t="s">
        <v>893</v>
      </c>
      <c r="C22" s="777">
        <v>48</v>
      </c>
      <c r="D22" s="808">
        <f t="shared" ref="D22:D31" si="0">F22+H22</f>
        <v>60547.5</v>
      </c>
      <c r="E22" s="682">
        <f t="shared" ref="E22:E37" si="1">C22*D22/1000</f>
        <v>2906.28</v>
      </c>
      <c r="F22" s="808">
        <v>58500</v>
      </c>
      <c r="G22" s="835">
        <v>3.5000000000000003E-2</v>
      </c>
      <c r="H22" s="775">
        <f t="shared" ref="H22:H31" si="2">F22*G22</f>
        <v>2047.5000000000002</v>
      </c>
      <c r="I22" s="492"/>
      <c r="J22" s="492"/>
      <c r="K22" s="492"/>
      <c r="L22" s="492"/>
      <c r="M22" s="492"/>
      <c r="N22" s="492"/>
      <c r="O22" s="492"/>
    </row>
    <row r="23" spans="1:15" s="23" customFormat="1" ht="21">
      <c r="A23" s="834" t="s">
        <v>894</v>
      </c>
      <c r="B23" s="777" t="s">
        <v>151</v>
      </c>
      <c r="C23" s="777">
        <v>48</v>
      </c>
      <c r="D23" s="808">
        <f t="shared" si="0"/>
        <v>16146</v>
      </c>
      <c r="E23" s="682">
        <f t="shared" si="1"/>
        <v>775.00800000000004</v>
      </c>
      <c r="F23" s="808">
        <v>15600</v>
      </c>
      <c r="G23" s="835">
        <v>3.5000000000000003E-2</v>
      </c>
      <c r="H23" s="775">
        <f t="shared" si="2"/>
        <v>546</v>
      </c>
      <c r="I23" s="492"/>
      <c r="J23" s="492"/>
      <c r="K23" s="492"/>
      <c r="L23" s="492"/>
      <c r="M23" s="492"/>
      <c r="N23" s="492"/>
      <c r="O23" s="492"/>
    </row>
    <row r="24" spans="1:15" s="23" customFormat="1" ht="21">
      <c r="A24" s="834" t="s">
        <v>895</v>
      </c>
      <c r="B24" s="777" t="s">
        <v>151</v>
      </c>
      <c r="C24" s="777">
        <v>48</v>
      </c>
      <c r="D24" s="808">
        <f t="shared" si="0"/>
        <v>3001.5</v>
      </c>
      <c r="E24" s="682">
        <f t="shared" si="1"/>
        <v>144.072</v>
      </c>
      <c r="F24" s="808">
        <v>2900</v>
      </c>
      <c r="G24" s="835">
        <v>3.5000000000000003E-2</v>
      </c>
      <c r="H24" s="775">
        <f t="shared" si="2"/>
        <v>101.50000000000001</v>
      </c>
      <c r="I24" s="492"/>
      <c r="J24" s="492"/>
      <c r="K24" s="492"/>
      <c r="L24" s="492"/>
      <c r="M24" s="492"/>
      <c r="N24" s="492"/>
      <c r="O24" s="492"/>
    </row>
    <row r="25" spans="1:15" s="23" customFormat="1" ht="21">
      <c r="A25" s="834" t="s">
        <v>896</v>
      </c>
      <c r="B25" s="777" t="s">
        <v>151</v>
      </c>
      <c r="C25" s="777">
        <v>48</v>
      </c>
      <c r="D25" s="808">
        <f t="shared" si="0"/>
        <v>21528</v>
      </c>
      <c r="E25" s="682">
        <f t="shared" si="1"/>
        <v>1033.3440000000001</v>
      </c>
      <c r="F25" s="808">
        <v>20800</v>
      </c>
      <c r="G25" s="835">
        <v>3.5000000000000003E-2</v>
      </c>
      <c r="H25" s="775">
        <f t="shared" si="2"/>
        <v>728.00000000000011</v>
      </c>
      <c r="I25" s="492"/>
      <c r="J25" s="492"/>
      <c r="K25" s="492"/>
      <c r="L25" s="492"/>
      <c r="M25" s="492"/>
      <c r="N25" s="492"/>
      <c r="O25" s="492"/>
    </row>
    <row r="26" spans="1:15" s="23" customFormat="1" ht="21">
      <c r="A26" s="834" t="s">
        <v>897</v>
      </c>
      <c r="B26" s="777" t="s">
        <v>151</v>
      </c>
      <c r="C26" s="777">
        <v>48</v>
      </c>
      <c r="D26" s="808">
        <f t="shared" si="0"/>
        <v>26910</v>
      </c>
      <c r="E26" s="682">
        <f t="shared" si="1"/>
        <v>1291.68</v>
      </c>
      <c r="F26" s="808">
        <v>26000</v>
      </c>
      <c r="G26" s="835">
        <v>3.5000000000000003E-2</v>
      </c>
      <c r="H26" s="775">
        <f t="shared" si="2"/>
        <v>910.00000000000011</v>
      </c>
      <c r="I26" s="492"/>
      <c r="J26" s="492"/>
      <c r="K26" s="492"/>
      <c r="L26" s="492"/>
      <c r="M26" s="492"/>
      <c r="N26" s="492"/>
      <c r="O26" s="492"/>
    </row>
    <row r="27" spans="1:15" s="23" customFormat="1" ht="21">
      <c r="A27" s="834" t="s">
        <v>898</v>
      </c>
      <c r="B27" s="777" t="s">
        <v>151</v>
      </c>
      <c r="C27" s="777">
        <v>48</v>
      </c>
      <c r="D27" s="808">
        <f t="shared" si="0"/>
        <v>21735</v>
      </c>
      <c r="E27" s="682">
        <f t="shared" si="1"/>
        <v>1043.28</v>
      </c>
      <c r="F27" s="808">
        <v>21000</v>
      </c>
      <c r="G27" s="835">
        <v>3.5000000000000003E-2</v>
      </c>
      <c r="H27" s="775">
        <f t="shared" si="2"/>
        <v>735.00000000000011</v>
      </c>
      <c r="I27" s="492"/>
      <c r="J27" s="492"/>
      <c r="K27" s="492"/>
      <c r="L27" s="492"/>
      <c r="M27" s="492"/>
      <c r="N27" s="492"/>
      <c r="O27" s="492"/>
    </row>
    <row r="28" spans="1:15" s="23" customFormat="1" ht="31.2">
      <c r="A28" s="834" t="s">
        <v>899</v>
      </c>
      <c r="B28" s="777" t="s">
        <v>880</v>
      </c>
      <c r="C28" s="777">
        <v>48</v>
      </c>
      <c r="D28" s="808">
        <f t="shared" si="0"/>
        <v>60754.5</v>
      </c>
      <c r="E28" s="682">
        <f t="shared" si="1"/>
        <v>2916.2159999999999</v>
      </c>
      <c r="F28" s="808">
        <v>58700</v>
      </c>
      <c r="G28" s="835">
        <v>3.5000000000000003E-2</v>
      </c>
      <c r="H28" s="775">
        <f t="shared" si="2"/>
        <v>2054.5</v>
      </c>
      <c r="I28" s="492"/>
      <c r="J28" s="492"/>
      <c r="K28" s="492"/>
      <c r="L28" s="492"/>
      <c r="M28" s="492"/>
      <c r="N28" s="492"/>
      <c r="O28" s="492"/>
    </row>
    <row r="29" spans="1:15" s="23" customFormat="1" ht="21">
      <c r="A29" s="834" t="s">
        <v>900</v>
      </c>
      <c r="B29" s="777" t="s">
        <v>151</v>
      </c>
      <c r="C29" s="777">
        <v>48</v>
      </c>
      <c r="D29" s="808">
        <f t="shared" si="0"/>
        <v>5175</v>
      </c>
      <c r="E29" s="682">
        <f t="shared" si="1"/>
        <v>248.4</v>
      </c>
      <c r="F29" s="808">
        <v>5000</v>
      </c>
      <c r="G29" s="835">
        <v>3.5000000000000003E-2</v>
      </c>
      <c r="H29" s="775">
        <f t="shared" si="2"/>
        <v>175.00000000000003</v>
      </c>
      <c r="I29" s="492"/>
      <c r="J29" s="492"/>
      <c r="K29" s="492"/>
      <c r="L29" s="492"/>
      <c r="M29" s="492"/>
      <c r="N29" s="492"/>
      <c r="O29" s="492"/>
    </row>
    <row r="30" spans="1:15" s="23" customFormat="1" ht="21">
      <c r="A30" s="834" t="s">
        <v>901</v>
      </c>
      <c r="B30" s="777" t="s">
        <v>880</v>
      </c>
      <c r="C30" s="777">
        <v>48</v>
      </c>
      <c r="D30" s="808">
        <f t="shared" si="0"/>
        <v>6727.5</v>
      </c>
      <c r="E30" s="682">
        <f t="shared" si="1"/>
        <v>322.92</v>
      </c>
      <c r="F30" s="808">
        <v>6500</v>
      </c>
      <c r="G30" s="835">
        <v>3.5000000000000003E-2</v>
      </c>
      <c r="H30" s="775">
        <f t="shared" si="2"/>
        <v>227.50000000000003</v>
      </c>
      <c r="I30" s="492"/>
      <c r="J30" s="492"/>
      <c r="K30" s="492"/>
      <c r="L30" s="492"/>
      <c r="M30" s="492"/>
      <c r="N30" s="492"/>
      <c r="O30" s="492"/>
    </row>
    <row r="31" spans="1:15" s="23" customFormat="1" ht="21">
      <c r="A31" s="834" t="s">
        <v>902</v>
      </c>
      <c r="B31" s="777" t="s">
        <v>880</v>
      </c>
      <c r="C31" s="777">
        <v>48</v>
      </c>
      <c r="D31" s="808">
        <f t="shared" si="0"/>
        <v>3622.5</v>
      </c>
      <c r="E31" s="682">
        <f t="shared" si="1"/>
        <v>173.88</v>
      </c>
      <c r="F31" s="808">
        <v>3500</v>
      </c>
      <c r="G31" s="835">
        <v>3.5000000000000003E-2</v>
      </c>
      <c r="H31" s="775">
        <f t="shared" si="2"/>
        <v>122.50000000000001</v>
      </c>
      <c r="I31" s="492"/>
      <c r="J31" s="492"/>
      <c r="K31" s="492"/>
      <c r="L31" s="492"/>
      <c r="M31" s="492"/>
      <c r="N31" s="492"/>
      <c r="O31" s="492"/>
    </row>
    <row r="32" spans="1:15" s="23" customFormat="1" ht="21" hidden="1">
      <c r="A32" s="834"/>
      <c r="B32" s="777"/>
      <c r="C32" s="777"/>
      <c r="D32" s="654">
        <f t="shared" ref="D32:D37" si="3">F32+H32</f>
        <v>0</v>
      </c>
      <c r="E32" s="682">
        <f t="shared" si="1"/>
        <v>0</v>
      </c>
      <c r="F32" s="492"/>
      <c r="G32" s="492"/>
      <c r="H32" s="492"/>
      <c r="I32" s="492"/>
      <c r="J32" s="492"/>
      <c r="K32" s="492"/>
      <c r="L32" s="492"/>
      <c r="M32" s="492"/>
      <c r="N32" s="492"/>
      <c r="O32" s="492"/>
    </row>
    <row r="33" spans="1:15" s="23" customFormat="1" ht="21" hidden="1">
      <c r="A33" s="834"/>
      <c r="B33" s="777"/>
      <c r="C33" s="777"/>
      <c r="D33" s="654">
        <f t="shared" si="3"/>
        <v>0</v>
      </c>
      <c r="E33" s="682">
        <f t="shared" si="1"/>
        <v>0</v>
      </c>
      <c r="F33" s="492"/>
      <c r="G33" s="492"/>
      <c r="H33" s="492"/>
      <c r="I33" s="492"/>
      <c r="J33" s="492"/>
      <c r="K33" s="492"/>
      <c r="L33" s="492"/>
      <c r="M33" s="492"/>
      <c r="N33" s="492"/>
      <c r="O33" s="492"/>
    </row>
    <row r="34" spans="1:15" s="23" customFormat="1" ht="21" hidden="1">
      <c r="A34" s="683"/>
      <c r="B34" s="422"/>
      <c r="C34" s="422"/>
      <c r="D34" s="654">
        <f t="shared" si="3"/>
        <v>0</v>
      </c>
      <c r="E34" s="682">
        <f t="shared" si="1"/>
        <v>0</v>
      </c>
      <c r="F34" s="492"/>
      <c r="G34" s="356"/>
      <c r="H34" s="356"/>
      <c r="I34" s="356"/>
      <c r="J34" s="356"/>
      <c r="K34" s="356"/>
      <c r="L34" s="356"/>
      <c r="M34" s="356"/>
      <c r="N34" s="356"/>
      <c r="O34" s="356"/>
    </row>
    <row r="35" spans="1:15" s="23" customFormat="1" ht="21" hidden="1">
      <c r="A35" s="681"/>
      <c r="B35" s="422"/>
      <c r="C35" s="422"/>
      <c r="D35" s="654">
        <f t="shared" si="3"/>
        <v>0</v>
      </c>
      <c r="E35" s="682">
        <f t="shared" si="1"/>
        <v>0</v>
      </c>
      <c r="F35" s="492"/>
      <c r="G35" s="356"/>
      <c r="H35" s="356"/>
      <c r="I35" s="356"/>
      <c r="J35" s="356"/>
      <c r="K35" s="356"/>
      <c r="L35" s="356"/>
      <c r="M35" s="356"/>
      <c r="N35" s="356"/>
      <c r="O35" s="356"/>
    </row>
    <row r="36" spans="1:15" s="23" customFormat="1" ht="21" hidden="1">
      <c r="A36" s="681"/>
      <c r="B36" s="422"/>
      <c r="C36" s="422"/>
      <c r="D36" s="654">
        <f t="shared" si="3"/>
        <v>0</v>
      </c>
      <c r="E36" s="682">
        <f t="shared" si="1"/>
        <v>0</v>
      </c>
      <c r="F36" s="492"/>
      <c r="G36" s="356"/>
      <c r="H36" s="356"/>
      <c r="I36" s="356"/>
      <c r="J36" s="356"/>
      <c r="K36" s="356"/>
      <c r="L36" s="356"/>
      <c r="M36" s="356"/>
      <c r="N36" s="356"/>
      <c r="O36" s="356"/>
    </row>
    <row r="37" spans="1:15" s="23" customFormat="1" ht="21" hidden="1">
      <c r="A37" s="681"/>
      <c r="B37" s="422"/>
      <c r="C37" s="422"/>
      <c r="D37" s="654">
        <f t="shared" si="3"/>
        <v>0</v>
      </c>
      <c r="E37" s="682">
        <f t="shared" si="1"/>
        <v>0</v>
      </c>
      <c r="F37" s="492"/>
      <c r="G37" s="356"/>
      <c r="H37" s="356"/>
      <c r="I37" s="356"/>
      <c r="J37" s="356"/>
      <c r="K37" s="356"/>
      <c r="L37" s="356"/>
      <c r="M37" s="356"/>
      <c r="N37" s="356"/>
      <c r="O37" s="356"/>
    </row>
    <row r="38" spans="1:15" ht="15.6">
      <c r="A38" s="489" t="s">
        <v>4</v>
      </c>
      <c r="B38" s="419"/>
      <c r="C38" s="684">
        <f>SUM(C21:C37)</f>
        <v>528</v>
      </c>
      <c r="D38" s="684" t="s">
        <v>79</v>
      </c>
      <c r="E38" s="682">
        <f>SUM(E21:E37)</f>
        <v>12221.28</v>
      </c>
    </row>
    <row r="39" spans="1:15" ht="15.6">
      <c r="A39" s="489" t="s">
        <v>55</v>
      </c>
      <c r="B39" s="490"/>
      <c r="C39" s="489" t="s">
        <v>79</v>
      </c>
      <c r="D39" s="489" t="s">
        <v>79</v>
      </c>
      <c r="E39" s="491">
        <f>E38</f>
        <v>12221.28</v>
      </c>
    </row>
    <row r="40" spans="1:15">
      <c r="A40" s="23"/>
      <c r="B40" s="23"/>
      <c r="C40" s="23"/>
      <c r="D40" s="23"/>
      <c r="E40" s="23"/>
    </row>
    <row r="41" spans="1:15">
      <c r="A41" s="23"/>
      <c r="B41" s="23"/>
      <c r="C41" s="23"/>
      <c r="D41" s="23"/>
      <c r="E41" s="23"/>
    </row>
    <row r="42" spans="1:15" ht="15.6">
      <c r="A42" s="932" t="s">
        <v>649</v>
      </c>
      <c r="B42" s="932"/>
      <c r="C42" s="933"/>
      <c r="D42" s="933"/>
      <c r="E42" s="933"/>
    </row>
    <row r="43" spans="1:15" ht="15.6">
      <c r="A43" s="83"/>
      <c r="B43" s="83"/>
      <c r="C43" s="83"/>
      <c r="D43" s="476"/>
      <c r="E43" s="476"/>
    </row>
    <row r="44" spans="1:15" ht="15.6">
      <c r="A44" s="934" t="s">
        <v>784</v>
      </c>
      <c r="B44" s="934"/>
      <c r="C44" s="933"/>
      <c r="D44" s="933"/>
      <c r="E44" s="933"/>
    </row>
    <row r="45" spans="1:15" ht="15.6">
      <c r="A45" s="83"/>
      <c r="B45" s="83"/>
      <c r="C45" s="83"/>
      <c r="D45" s="476"/>
      <c r="E45" s="476"/>
    </row>
    <row r="46" spans="1:15" ht="15.6">
      <c r="A46" s="935" t="s">
        <v>378</v>
      </c>
      <c r="B46" s="935"/>
      <c r="C46" s="935"/>
      <c r="D46" s="935"/>
      <c r="E46" s="671"/>
    </row>
    <row r="47" spans="1:15" ht="15.6">
      <c r="A47" s="667"/>
      <c r="B47" s="667"/>
      <c r="C47" s="667"/>
      <c r="D47" s="667"/>
      <c r="E47" s="667"/>
    </row>
  </sheetData>
  <mergeCells count="13">
    <mergeCell ref="B18:D18"/>
    <mergeCell ref="A42:E42"/>
    <mergeCell ref="A44:E44"/>
    <mergeCell ref="A46:D46"/>
    <mergeCell ref="A5:E5"/>
    <mergeCell ref="B10:D10"/>
    <mergeCell ref="B11:D11"/>
    <mergeCell ref="B12:D12"/>
    <mergeCell ref="B13:D13"/>
    <mergeCell ref="B15:D15"/>
    <mergeCell ref="E15:E17"/>
    <mergeCell ref="B16:D16"/>
    <mergeCell ref="B17:D17"/>
  </mergeCells>
  <pageMargins left="0.7" right="0.7" top="0.75" bottom="0.75" header="0.3" footer="0.3"/>
  <pageSetup paperSize="9" scale="67" orientation="portrait" verticalDpi="0"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P33"/>
  <sheetViews>
    <sheetView view="pageBreakPreview" topLeftCell="A16" zoomScale="80" zoomScaleNormal="90" zoomScaleSheetLayoutView="80" workbookViewId="0">
      <selection activeCell="AH37" sqref="AH37:AH44"/>
    </sheetView>
  </sheetViews>
  <sheetFormatPr defaultColWidth="9.109375" defaultRowHeight="15.6"/>
  <cols>
    <col min="1" max="1" width="17.5546875" style="114" customWidth="1"/>
    <col min="2" max="2" width="9.33203125" style="114" customWidth="1"/>
    <col min="3" max="3" width="10.33203125" style="114" customWidth="1"/>
    <col min="4" max="4" width="6.109375" style="114" customWidth="1"/>
    <col min="5" max="5" width="8.6640625" style="114" customWidth="1"/>
    <col min="6" max="6" width="4.88671875" style="114" customWidth="1"/>
    <col min="7" max="7" width="3.5546875" style="114" customWidth="1"/>
    <col min="8" max="8" width="7.44140625" style="114" customWidth="1"/>
    <col min="9" max="9" width="8.88671875" style="114" customWidth="1"/>
    <col min="10" max="10" width="4" style="114" customWidth="1"/>
    <col min="11" max="11" width="9.109375" style="114" customWidth="1"/>
    <col min="12" max="12" width="5" style="114" customWidth="1"/>
    <col min="13" max="13" width="7.88671875" style="114" customWidth="1"/>
    <col min="14" max="14" width="3" style="114" customWidth="1"/>
    <col min="15" max="15" width="3.6640625" style="114" customWidth="1"/>
    <col min="16" max="16" width="4.44140625" style="114" customWidth="1"/>
    <col min="17" max="17" width="4.33203125" style="114" customWidth="1"/>
    <col min="18" max="18" width="3.5546875" style="114" customWidth="1"/>
    <col min="19" max="19" width="3.6640625" style="114" customWidth="1"/>
    <col min="20" max="20" width="4.109375" style="114" customWidth="1"/>
    <col min="21" max="21" width="5.109375" style="114" customWidth="1"/>
    <col min="22" max="22" width="5.44140625" style="114" customWidth="1"/>
    <col min="23" max="23" width="4.5546875" style="114" customWidth="1"/>
    <col min="24" max="25" width="3.6640625" style="114" customWidth="1"/>
    <col min="26" max="26" width="10" style="114" customWidth="1"/>
    <col min="27" max="27" width="4.33203125" style="114" customWidth="1"/>
    <col min="28" max="28" width="3.6640625" style="114" customWidth="1"/>
    <col min="29" max="29" width="6.5546875" style="114" customWidth="1"/>
    <col min="30" max="30" width="7.44140625" style="114" customWidth="1"/>
    <col min="31" max="31" width="4" style="114" customWidth="1"/>
    <col min="32" max="32" width="3.5546875" style="114" customWidth="1"/>
    <col min="33" max="33" width="4.88671875" style="114" customWidth="1"/>
    <col min="34" max="34" width="5.44140625" style="114" customWidth="1"/>
    <col min="35" max="35" width="4.6640625" style="114" customWidth="1"/>
    <col min="36" max="36" width="4.33203125" style="114" customWidth="1"/>
    <col min="37" max="37" width="7.33203125" style="114" customWidth="1"/>
    <col min="38" max="38" width="10.33203125" style="114" customWidth="1"/>
    <col min="39" max="39" width="8.88671875" style="114" customWidth="1"/>
    <col min="40" max="40" width="3.88671875" style="114" customWidth="1"/>
    <col min="41" max="41" width="15" style="114" customWidth="1"/>
    <col min="42" max="16384" width="9.109375" style="114"/>
  </cols>
  <sheetData>
    <row r="1" spans="1:42">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318"/>
      <c r="AM1" s="111"/>
      <c r="AN1" s="163"/>
      <c r="AO1" s="112" t="s">
        <v>119</v>
      </c>
      <c r="AP1" s="113"/>
    </row>
    <row r="2" spans="1:42">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318"/>
      <c r="AM2" s="111"/>
      <c r="AN2" s="163"/>
      <c r="AO2" s="112" t="s">
        <v>6</v>
      </c>
      <c r="AP2" s="113"/>
    </row>
    <row r="3" spans="1:4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318"/>
      <c r="AM3" s="111"/>
      <c r="AN3" s="163"/>
      <c r="AO3" s="112" t="s">
        <v>120</v>
      </c>
      <c r="AP3" s="113"/>
    </row>
    <row r="4" spans="1:42" ht="18.75" customHeight="1">
      <c r="A4" s="991" t="s">
        <v>266</v>
      </c>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1"/>
      <c r="AF4" s="991"/>
      <c r="AG4" s="991"/>
      <c r="AH4" s="991"/>
      <c r="AI4" s="991"/>
      <c r="AJ4" s="991"/>
      <c r="AK4" s="991"/>
      <c r="AL4" s="991"/>
      <c r="AM4" s="991"/>
      <c r="AN4" s="991"/>
      <c r="AO4" s="991"/>
      <c r="AP4" s="113"/>
    </row>
    <row r="5" spans="1:42" ht="16.2" thickBo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318"/>
      <c r="AM5" s="111"/>
      <c r="AN5" s="163"/>
      <c r="AO5" s="115" t="s">
        <v>9</v>
      </c>
      <c r="AP5" s="113"/>
    </row>
    <row r="6" spans="1:42" ht="16.2" thickBot="1">
      <c r="A6" s="116" t="s">
        <v>10</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318"/>
      <c r="AM6" s="111"/>
      <c r="AN6" s="163"/>
      <c r="AO6" s="117" t="s">
        <v>627</v>
      </c>
      <c r="AP6" s="113"/>
    </row>
    <row r="7" spans="1:42" ht="16.2" thickBot="1">
      <c r="A7" s="116" t="s">
        <v>11</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318"/>
      <c r="AM7" s="111"/>
      <c r="AN7" s="163"/>
      <c r="AO7" s="117" t="s">
        <v>563</v>
      </c>
      <c r="AP7" s="113"/>
    </row>
    <row r="8" spans="1:42" ht="27" customHeight="1" thickBot="1">
      <c r="A8" s="116" t="s">
        <v>12</v>
      </c>
      <c r="B8" s="111"/>
      <c r="C8" s="111"/>
      <c r="D8" s="111"/>
      <c r="E8" s="111"/>
      <c r="F8" s="111"/>
      <c r="G8" s="990" t="s">
        <v>13</v>
      </c>
      <c r="H8" s="990"/>
      <c r="I8" s="990"/>
      <c r="J8" s="990"/>
      <c r="K8" s="990"/>
      <c r="L8" s="990"/>
      <c r="M8" s="990"/>
      <c r="N8" s="990"/>
      <c r="O8" s="990"/>
      <c r="P8" s="990"/>
      <c r="Q8" s="990"/>
      <c r="R8" s="990"/>
      <c r="S8" s="990"/>
      <c r="T8" s="990"/>
      <c r="U8" s="990"/>
      <c r="V8" s="990"/>
      <c r="W8" s="990"/>
      <c r="X8" s="990"/>
      <c r="Y8" s="990"/>
      <c r="Z8" s="990"/>
      <c r="AA8" s="990"/>
      <c r="AB8" s="990"/>
      <c r="AC8" s="990"/>
      <c r="AD8" s="990"/>
      <c r="AE8" s="990"/>
      <c r="AF8" s="990"/>
      <c r="AG8" s="990"/>
      <c r="AH8" s="990"/>
      <c r="AI8" s="990"/>
      <c r="AJ8" s="990"/>
      <c r="AK8" s="990"/>
      <c r="AL8" s="990"/>
      <c r="AM8" s="990"/>
      <c r="AN8" s="163"/>
      <c r="AO8" s="117" t="s">
        <v>14</v>
      </c>
      <c r="AP8" s="113"/>
    </row>
    <row r="9" spans="1:42" ht="15" customHeight="1" thickBot="1">
      <c r="A9" s="116" t="s">
        <v>15</v>
      </c>
      <c r="B9" s="111"/>
      <c r="C9" s="111"/>
      <c r="D9" s="111"/>
      <c r="E9" s="111"/>
      <c r="F9" s="111"/>
      <c r="G9" s="990" t="s">
        <v>16</v>
      </c>
      <c r="H9" s="990"/>
      <c r="I9" s="990"/>
      <c r="J9" s="990"/>
      <c r="K9" s="990"/>
      <c r="L9" s="990"/>
      <c r="M9" s="990"/>
      <c r="N9" s="990"/>
      <c r="O9" s="990"/>
      <c r="P9" s="990"/>
      <c r="Q9" s="990"/>
      <c r="R9" s="990"/>
      <c r="S9" s="990"/>
      <c r="T9" s="990"/>
      <c r="U9" s="990"/>
      <c r="V9" s="990"/>
      <c r="W9" s="990"/>
      <c r="X9" s="990"/>
      <c r="Y9" s="990"/>
      <c r="Z9" s="990"/>
      <c r="AA9" s="990"/>
      <c r="AB9" s="990"/>
      <c r="AC9" s="990"/>
      <c r="AD9" s="990"/>
      <c r="AE9" s="990"/>
      <c r="AF9" s="990"/>
      <c r="AG9" s="990"/>
      <c r="AH9" s="990"/>
      <c r="AI9" s="990"/>
      <c r="AJ9" s="990"/>
      <c r="AK9" s="990"/>
      <c r="AL9" s="990"/>
      <c r="AM9" s="990"/>
      <c r="AN9" s="163"/>
      <c r="AO9" s="117" t="s">
        <v>17</v>
      </c>
      <c r="AP9" s="113"/>
    </row>
    <row r="10" spans="1:42" ht="15" customHeight="1" thickBot="1">
      <c r="A10" s="118" t="s">
        <v>18</v>
      </c>
      <c r="B10" s="111"/>
      <c r="C10" s="111"/>
      <c r="D10" s="111"/>
      <c r="E10" s="111"/>
      <c r="F10" s="111"/>
      <c r="G10" s="992" t="s">
        <v>233</v>
      </c>
      <c r="H10" s="992"/>
      <c r="I10" s="992"/>
      <c r="J10" s="992"/>
      <c r="K10" s="992"/>
      <c r="L10" s="992"/>
      <c r="M10" s="992"/>
      <c r="N10" s="992"/>
      <c r="O10" s="992"/>
      <c r="P10" s="992"/>
      <c r="Q10" s="992"/>
      <c r="R10" s="992"/>
      <c r="S10" s="992"/>
      <c r="T10" s="992"/>
      <c r="U10" s="992"/>
      <c r="V10" s="992"/>
      <c r="W10" s="992"/>
      <c r="X10" s="992"/>
      <c r="Y10" s="992"/>
      <c r="Z10" s="992"/>
      <c r="AA10" s="992"/>
      <c r="AB10" s="992"/>
      <c r="AC10" s="992"/>
      <c r="AD10" s="992"/>
      <c r="AE10" s="992"/>
      <c r="AF10" s="992"/>
      <c r="AG10" s="992"/>
      <c r="AH10" s="992"/>
      <c r="AI10" s="993"/>
      <c r="AJ10" s="119"/>
      <c r="AK10" s="111"/>
      <c r="AL10" s="318"/>
      <c r="AM10" s="111"/>
      <c r="AN10" s="163"/>
      <c r="AO10" s="117" t="s">
        <v>19</v>
      </c>
      <c r="AP10" s="113"/>
    </row>
    <row r="11" spans="1:42" ht="15.75" customHeight="1" thickBot="1">
      <c r="A11" s="116" t="s">
        <v>20</v>
      </c>
      <c r="B11" s="111"/>
      <c r="C11" s="111"/>
      <c r="D11" s="111"/>
      <c r="E11" s="111"/>
      <c r="F11" s="111"/>
      <c r="G11" s="990" t="s">
        <v>21</v>
      </c>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0"/>
      <c r="AI11" s="990"/>
      <c r="AJ11" s="990"/>
      <c r="AK11" s="990"/>
      <c r="AL11" s="990"/>
      <c r="AM11" s="990"/>
      <c r="AN11" s="163"/>
      <c r="AO11" s="117" t="s">
        <v>22</v>
      </c>
      <c r="AP11" s="113"/>
    </row>
    <row r="12" spans="1:42" ht="13.5" customHeight="1" thickBot="1">
      <c r="A12" s="116" t="s">
        <v>23</v>
      </c>
      <c r="B12" s="111"/>
      <c r="C12" s="111"/>
      <c r="D12" s="111"/>
      <c r="E12" s="111"/>
      <c r="F12" s="111"/>
      <c r="G12" s="990" t="s">
        <v>216</v>
      </c>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0"/>
      <c r="AI12" s="990"/>
      <c r="AJ12" s="990"/>
      <c r="AK12" s="990"/>
      <c r="AL12" s="990"/>
      <c r="AM12" s="990"/>
      <c r="AN12" s="163"/>
      <c r="AO12" s="117" t="s">
        <v>195</v>
      </c>
      <c r="AP12" s="113"/>
    </row>
    <row r="13" spans="1:42" ht="15.75" customHeight="1">
      <c r="A13" s="116" t="s">
        <v>24</v>
      </c>
      <c r="B13" s="111"/>
      <c r="C13" s="111"/>
      <c r="D13" s="111"/>
      <c r="E13" s="111"/>
      <c r="F13" s="111"/>
      <c r="G13" s="990" t="s">
        <v>117</v>
      </c>
      <c r="H13" s="990"/>
      <c r="I13" s="990"/>
      <c r="J13" s="990"/>
      <c r="K13" s="990"/>
      <c r="L13" s="990"/>
      <c r="M13" s="990"/>
      <c r="N13" s="990"/>
      <c r="O13" s="990"/>
      <c r="P13" s="990"/>
      <c r="Q13" s="990"/>
      <c r="R13" s="990"/>
      <c r="S13" s="990"/>
      <c r="T13" s="990"/>
      <c r="U13" s="990"/>
      <c r="V13" s="990"/>
      <c r="W13" s="990"/>
      <c r="X13" s="990"/>
      <c r="Y13" s="990"/>
      <c r="Z13" s="990"/>
      <c r="AA13" s="990"/>
      <c r="AB13" s="990"/>
      <c r="AC13" s="990"/>
      <c r="AD13" s="990"/>
      <c r="AE13" s="990"/>
      <c r="AF13" s="990"/>
      <c r="AG13" s="990"/>
      <c r="AH13" s="990"/>
      <c r="AI13" s="990"/>
      <c r="AJ13" s="990"/>
      <c r="AK13" s="990"/>
      <c r="AL13" s="990"/>
      <c r="AM13" s="990"/>
      <c r="AN13" s="163"/>
      <c r="AO13" s="171" t="s">
        <v>118</v>
      </c>
      <c r="AP13" s="113"/>
    </row>
    <row r="14" spans="1:42" ht="15.75" customHeight="1">
      <c r="A14" s="978" t="s">
        <v>198</v>
      </c>
      <c r="B14" s="980" t="s">
        <v>27</v>
      </c>
      <c r="C14" s="980" t="s">
        <v>605</v>
      </c>
      <c r="D14" s="981" t="s">
        <v>28</v>
      </c>
      <c r="E14" s="981"/>
      <c r="F14" s="981"/>
      <c r="G14" s="981"/>
      <c r="H14" s="981"/>
      <c r="I14" s="981"/>
      <c r="J14" s="981"/>
      <c r="K14" s="981"/>
      <c r="L14" s="981"/>
      <c r="M14" s="981"/>
      <c r="N14" s="981"/>
      <c r="O14" s="981"/>
      <c r="P14" s="981"/>
      <c r="Q14" s="981"/>
      <c r="R14" s="981"/>
      <c r="S14" s="981"/>
      <c r="T14" s="981"/>
      <c r="U14" s="981"/>
      <c r="V14" s="981"/>
      <c r="W14" s="981"/>
      <c r="X14" s="981"/>
      <c r="Y14" s="981"/>
      <c r="Z14" s="981"/>
      <c r="AA14" s="963" t="s">
        <v>267</v>
      </c>
      <c r="AB14" s="963"/>
      <c r="AC14" s="963"/>
      <c r="AD14" s="963"/>
      <c r="AE14" s="963"/>
      <c r="AF14" s="963"/>
      <c r="AG14" s="963"/>
      <c r="AH14" s="963"/>
      <c r="AI14" s="963"/>
      <c r="AJ14" s="963"/>
      <c r="AK14" s="964"/>
      <c r="AL14" s="436"/>
      <c r="AM14" s="957" t="s">
        <v>268</v>
      </c>
      <c r="AN14" s="968" t="s">
        <v>601</v>
      </c>
      <c r="AO14" s="969"/>
      <c r="AP14" s="113"/>
    </row>
    <row r="15" spans="1:42" ht="120" customHeight="1">
      <c r="A15" s="970"/>
      <c r="B15" s="980"/>
      <c r="C15" s="980"/>
      <c r="D15" s="978" t="s">
        <v>269</v>
      </c>
      <c r="E15" s="982"/>
      <c r="F15" s="978" t="s">
        <v>270</v>
      </c>
      <c r="G15" s="982"/>
      <c r="H15" s="978" t="s">
        <v>271</v>
      </c>
      <c r="I15" s="982"/>
      <c r="J15" s="978" t="s">
        <v>183</v>
      </c>
      <c r="K15" s="982"/>
      <c r="L15" s="978" t="s">
        <v>272</v>
      </c>
      <c r="M15" s="982"/>
      <c r="N15" s="978" t="s">
        <v>269</v>
      </c>
      <c r="O15" s="982"/>
      <c r="P15" s="984" t="s">
        <v>273</v>
      </c>
      <c r="Q15" s="985"/>
      <c r="R15" s="985"/>
      <c r="S15" s="985"/>
      <c r="T15" s="986"/>
      <c r="U15" s="957" t="s">
        <v>273</v>
      </c>
      <c r="V15" s="953" t="s">
        <v>274</v>
      </c>
      <c r="W15" s="954"/>
      <c r="X15" s="953" t="s">
        <v>275</v>
      </c>
      <c r="Y15" s="954"/>
      <c r="Z15" s="957" t="s">
        <v>276</v>
      </c>
      <c r="AA15" s="959" t="s">
        <v>277</v>
      </c>
      <c r="AB15" s="960"/>
      <c r="AC15" s="961" t="s">
        <v>121</v>
      </c>
      <c r="AD15" s="962"/>
      <c r="AE15" s="961" t="s">
        <v>278</v>
      </c>
      <c r="AF15" s="962"/>
      <c r="AG15" s="961" t="s">
        <v>279</v>
      </c>
      <c r="AH15" s="962"/>
      <c r="AI15" s="961" t="s">
        <v>280</v>
      </c>
      <c r="AJ15" s="962"/>
      <c r="AK15" s="120" t="s">
        <v>281</v>
      </c>
      <c r="AL15" s="966" t="s">
        <v>567</v>
      </c>
      <c r="AM15" s="965"/>
      <c r="AN15" s="970"/>
      <c r="AO15" s="971"/>
      <c r="AP15" s="113"/>
    </row>
    <row r="16" spans="1:42" ht="97.5" customHeight="1">
      <c r="A16" s="979"/>
      <c r="B16" s="980"/>
      <c r="C16" s="980"/>
      <c r="D16" s="979"/>
      <c r="E16" s="983"/>
      <c r="F16" s="979"/>
      <c r="G16" s="983"/>
      <c r="H16" s="979"/>
      <c r="I16" s="983"/>
      <c r="J16" s="979"/>
      <c r="K16" s="983"/>
      <c r="L16" s="979"/>
      <c r="M16" s="983"/>
      <c r="N16" s="979"/>
      <c r="O16" s="983"/>
      <c r="P16" s="987"/>
      <c r="Q16" s="988"/>
      <c r="R16" s="988"/>
      <c r="S16" s="988"/>
      <c r="T16" s="989"/>
      <c r="U16" s="958"/>
      <c r="V16" s="955"/>
      <c r="W16" s="956"/>
      <c r="X16" s="955"/>
      <c r="Y16" s="956"/>
      <c r="Z16" s="958"/>
      <c r="AA16" s="272"/>
      <c r="AB16" s="272"/>
      <c r="AC16" s="272"/>
      <c r="AD16" s="272"/>
      <c r="AE16" s="272"/>
      <c r="AF16" s="272"/>
      <c r="AG16" s="272"/>
      <c r="AH16" s="272"/>
      <c r="AI16" s="272"/>
      <c r="AJ16" s="272"/>
      <c r="AK16" s="435"/>
      <c r="AL16" s="967"/>
      <c r="AM16" s="958"/>
      <c r="AN16" s="972"/>
      <c r="AO16" s="973"/>
      <c r="AP16" s="113"/>
    </row>
    <row r="17" spans="1:42">
      <c r="A17" s="269">
        <v>1</v>
      </c>
      <c r="B17" s="269">
        <v>2</v>
      </c>
      <c r="C17" s="269">
        <v>3</v>
      </c>
      <c r="D17" s="269">
        <v>5</v>
      </c>
      <c r="E17" s="269">
        <v>6</v>
      </c>
      <c r="F17" s="269">
        <v>7</v>
      </c>
      <c r="G17" s="269">
        <v>8</v>
      </c>
      <c r="H17" s="269">
        <v>9</v>
      </c>
      <c r="I17" s="269">
        <v>10</v>
      </c>
      <c r="J17" s="269">
        <v>11</v>
      </c>
      <c r="K17" s="269">
        <v>12</v>
      </c>
      <c r="L17" s="269">
        <v>13</v>
      </c>
      <c r="M17" s="269">
        <v>14</v>
      </c>
      <c r="N17" s="269">
        <v>15</v>
      </c>
      <c r="O17" s="269">
        <v>16</v>
      </c>
      <c r="P17" s="269">
        <v>17</v>
      </c>
      <c r="Q17" s="269">
        <v>18</v>
      </c>
      <c r="R17" s="269">
        <v>19</v>
      </c>
      <c r="S17" s="269">
        <v>20</v>
      </c>
      <c r="T17" s="269">
        <v>21</v>
      </c>
      <c r="U17" s="269">
        <v>22</v>
      </c>
      <c r="V17" s="269">
        <v>23</v>
      </c>
      <c r="W17" s="269">
        <v>24</v>
      </c>
      <c r="X17" s="269">
        <v>25</v>
      </c>
      <c r="Y17" s="269">
        <v>26</v>
      </c>
      <c r="Z17" s="269">
        <v>27</v>
      </c>
      <c r="AA17" s="269">
        <v>29</v>
      </c>
      <c r="AB17" s="269">
        <v>30</v>
      </c>
      <c r="AC17" s="269">
        <v>31</v>
      </c>
      <c r="AD17" s="269">
        <v>32</v>
      </c>
      <c r="AE17" s="269">
        <v>33</v>
      </c>
      <c r="AF17" s="269">
        <v>34</v>
      </c>
      <c r="AG17" s="269">
        <v>35</v>
      </c>
      <c r="AH17" s="269">
        <v>36</v>
      </c>
      <c r="AI17" s="269">
        <v>37</v>
      </c>
      <c r="AJ17" s="269">
        <v>38</v>
      </c>
      <c r="AK17" s="269">
        <v>39</v>
      </c>
      <c r="AL17" s="269">
        <v>40</v>
      </c>
      <c r="AM17" s="269">
        <v>41</v>
      </c>
      <c r="AN17" s="949">
        <v>42</v>
      </c>
      <c r="AO17" s="950"/>
      <c r="AP17" s="113"/>
    </row>
    <row r="18" spans="1:42" ht="26.4">
      <c r="A18" s="269" t="s">
        <v>44</v>
      </c>
      <c r="B18" s="270" t="s">
        <v>45</v>
      </c>
      <c r="C18" s="270" t="s">
        <v>282</v>
      </c>
      <c r="D18" s="270" t="s">
        <v>45</v>
      </c>
      <c r="E18" s="270" t="s">
        <v>282</v>
      </c>
      <c r="F18" s="270" t="s">
        <v>45</v>
      </c>
      <c r="G18" s="270" t="s">
        <v>282</v>
      </c>
      <c r="H18" s="270" t="s">
        <v>45</v>
      </c>
      <c r="I18" s="270" t="s">
        <v>282</v>
      </c>
      <c r="J18" s="270" t="s">
        <v>45</v>
      </c>
      <c r="K18" s="270" t="s">
        <v>282</v>
      </c>
      <c r="L18" s="270" t="s">
        <v>45</v>
      </c>
      <c r="M18" s="270" t="s">
        <v>282</v>
      </c>
      <c r="N18" s="270" t="s">
        <v>45</v>
      </c>
      <c r="O18" s="270" t="s">
        <v>282</v>
      </c>
      <c r="P18" s="271" t="s">
        <v>45</v>
      </c>
      <c r="Q18" s="271" t="s">
        <v>45</v>
      </c>
      <c r="R18" s="271" t="s">
        <v>45</v>
      </c>
      <c r="S18" s="271" t="s">
        <v>45</v>
      </c>
      <c r="T18" s="271" t="s">
        <v>45</v>
      </c>
      <c r="U18" s="270" t="s">
        <v>282</v>
      </c>
      <c r="V18" s="270" t="s">
        <v>45</v>
      </c>
      <c r="W18" s="270" t="s">
        <v>282</v>
      </c>
      <c r="X18" s="270" t="s">
        <v>45</v>
      </c>
      <c r="Y18" s="270" t="s">
        <v>282</v>
      </c>
      <c r="Z18" s="270" t="s">
        <v>282</v>
      </c>
      <c r="AA18" s="270" t="s">
        <v>45</v>
      </c>
      <c r="AB18" s="270" t="s">
        <v>282</v>
      </c>
      <c r="AC18" s="270" t="s">
        <v>45</v>
      </c>
      <c r="AD18" s="270" t="s">
        <v>282</v>
      </c>
      <c r="AE18" s="270" t="s">
        <v>45</v>
      </c>
      <c r="AF18" s="270" t="s">
        <v>282</v>
      </c>
      <c r="AG18" s="270" t="s">
        <v>45</v>
      </c>
      <c r="AH18" s="270" t="s">
        <v>282</v>
      </c>
      <c r="AI18" s="270" t="s">
        <v>45</v>
      </c>
      <c r="AJ18" s="270" t="s">
        <v>282</v>
      </c>
      <c r="AK18" s="270" t="s">
        <v>282</v>
      </c>
      <c r="AL18" s="270"/>
      <c r="AM18" s="270" t="s">
        <v>282</v>
      </c>
      <c r="AN18" s="951" t="s">
        <v>282</v>
      </c>
      <c r="AO18" s="952"/>
      <c r="AP18" s="113"/>
    </row>
    <row r="19" spans="1:42" s="283" customFormat="1">
      <c r="A19" s="284" t="s">
        <v>583</v>
      </c>
      <c r="B19" s="285">
        <v>4.3</v>
      </c>
      <c r="C19" s="273">
        <f>(17697*2.77*B19)*1.71/1000</f>
        <v>360.44913357000001</v>
      </c>
      <c r="D19" s="274"/>
      <c r="E19" s="275"/>
      <c r="F19" s="276"/>
      <c r="G19" s="276"/>
      <c r="H19" s="277">
        <f t="shared" ref="H19:H24" si="0">B19</f>
        <v>4.3</v>
      </c>
      <c r="I19" s="278">
        <f t="shared" ref="I19:I24" si="1">C19*10%</f>
        <v>36.044913357000006</v>
      </c>
      <c r="J19" s="279"/>
      <c r="K19" s="471">
        <v>61.438279999999999</v>
      </c>
      <c r="L19" s="471"/>
      <c r="M19" s="471">
        <v>19.693919999999999</v>
      </c>
      <c r="N19" s="276"/>
      <c r="O19" s="276"/>
      <c r="P19" s="276"/>
      <c r="Q19" s="276"/>
      <c r="R19" s="276"/>
      <c r="S19" s="276"/>
      <c r="T19" s="276"/>
      <c r="U19" s="276"/>
      <c r="V19" s="276"/>
      <c r="W19" s="276"/>
      <c r="X19" s="276"/>
      <c r="Y19" s="276"/>
      <c r="Z19" s="472">
        <f>I19+K19+M19</f>
        <v>117.177113357</v>
      </c>
      <c r="AA19" s="276"/>
      <c r="AB19" s="276"/>
      <c r="AC19" s="276"/>
      <c r="AD19" s="276"/>
      <c r="AE19" s="276"/>
      <c r="AF19" s="276"/>
      <c r="AG19" s="276"/>
      <c r="AH19" s="276"/>
      <c r="AI19" s="279">
        <v>1</v>
      </c>
      <c r="AJ19" s="279">
        <v>1.0620000000000001</v>
      </c>
      <c r="AK19" s="279">
        <f>AJ19</f>
        <v>1.0620000000000001</v>
      </c>
      <c r="AL19" s="280">
        <f t="shared" ref="AL19:AL24" si="2">C19*40%</f>
        <v>144.17965342800002</v>
      </c>
      <c r="AM19" s="282">
        <f>Z19+C19+AK19+AL19</f>
        <v>622.86790035500007</v>
      </c>
      <c r="AN19" s="945">
        <f>AM19*12</f>
        <v>7474.4148042600009</v>
      </c>
      <c r="AO19" s="946"/>
    </row>
    <row r="20" spans="1:42" s="283" customFormat="1">
      <c r="A20" s="284" t="s">
        <v>584</v>
      </c>
      <c r="B20" s="285">
        <v>3.3333300000000001</v>
      </c>
      <c r="C20" s="273">
        <f>17697*2.81*B20*1.71/1000</f>
        <v>283.45256554715104</v>
      </c>
      <c r="D20" s="274"/>
      <c r="E20" s="275"/>
      <c r="F20" s="276"/>
      <c r="G20" s="276"/>
      <c r="H20" s="277">
        <f t="shared" si="0"/>
        <v>3.3333300000000001</v>
      </c>
      <c r="I20" s="278">
        <f t="shared" si="1"/>
        <v>28.345256554715107</v>
      </c>
      <c r="J20" s="279"/>
      <c r="K20" s="471">
        <v>41.493358000000001</v>
      </c>
      <c r="L20" s="471"/>
      <c r="M20" s="471">
        <v>19.978280000000002</v>
      </c>
      <c r="N20" s="276"/>
      <c r="O20" s="276"/>
      <c r="P20" s="276"/>
      <c r="Q20" s="276"/>
      <c r="R20" s="276"/>
      <c r="S20" s="276"/>
      <c r="T20" s="276"/>
      <c r="U20" s="276"/>
      <c r="V20" s="276"/>
      <c r="W20" s="276"/>
      <c r="X20" s="276"/>
      <c r="Y20" s="276"/>
      <c r="Z20" s="472">
        <f t="shared" ref="Z20:Z24" si="3">I20+K20+M20</f>
        <v>89.816894554715105</v>
      </c>
      <c r="AA20" s="276"/>
      <c r="AB20" s="276"/>
      <c r="AC20" s="276"/>
      <c r="AD20" s="276"/>
      <c r="AE20" s="276"/>
      <c r="AF20" s="276"/>
      <c r="AG20" s="276"/>
      <c r="AH20" s="276"/>
      <c r="AI20" s="276"/>
      <c r="AJ20" s="276"/>
      <c r="AK20" s="279"/>
      <c r="AL20" s="280">
        <f t="shared" si="2"/>
        <v>113.38102621886043</v>
      </c>
      <c r="AM20" s="282">
        <f t="shared" ref="AM20:AM24" si="4">Z20+C20+AK20+AL20</f>
        <v>486.65048632072654</v>
      </c>
      <c r="AN20" s="945">
        <f>AM20*12</f>
        <v>5839.8058358487187</v>
      </c>
      <c r="AO20" s="946"/>
    </row>
    <row r="21" spans="1:42" s="283" customFormat="1">
      <c r="A21" s="284" t="s">
        <v>585</v>
      </c>
      <c r="B21" s="285">
        <v>8.6666600000000003</v>
      </c>
      <c r="C21" s="273">
        <f>17697*2.84*B21*1.71/1000</f>
        <v>744.84492064192796</v>
      </c>
      <c r="D21" s="274"/>
      <c r="E21" s="275"/>
      <c r="F21" s="276"/>
      <c r="G21" s="276"/>
      <c r="H21" s="277">
        <f t="shared" si="0"/>
        <v>8.6666600000000003</v>
      </c>
      <c r="I21" s="278">
        <f>C21*10%</f>
        <v>74.484492064192793</v>
      </c>
      <c r="J21" s="279"/>
      <c r="K21" s="471">
        <v>27.957529999999998</v>
      </c>
      <c r="L21" s="471"/>
      <c r="M21" s="471">
        <v>13.461033</v>
      </c>
      <c r="N21" s="276"/>
      <c r="O21" s="276"/>
      <c r="P21" s="276"/>
      <c r="Q21" s="276"/>
      <c r="R21" s="276"/>
      <c r="S21" s="276"/>
      <c r="T21" s="276"/>
      <c r="U21" s="276"/>
      <c r="V21" s="276"/>
      <c r="W21" s="276"/>
      <c r="X21" s="276"/>
      <c r="Y21" s="276"/>
      <c r="Z21" s="281">
        <f t="shared" si="3"/>
        <v>115.9030550641928</v>
      </c>
      <c r="AA21" s="276"/>
      <c r="AB21" s="276"/>
      <c r="AC21" s="276"/>
      <c r="AD21" s="276"/>
      <c r="AE21" s="276"/>
      <c r="AF21" s="276"/>
      <c r="AG21" s="276"/>
      <c r="AH21" s="276"/>
      <c r="AI21" s="276"/>
      <c r="AJ21" s="276"/>
      <c r="AK21" s="279"/>
      <c r="AL21" s="280">
        <f t="shared" si="2"/>
        <v>297.93796825677117</v>
      </c>
      <c r="AM21" s="282">
        <f t="shared" si="4"/>
        <v>1158.685943962892</v>
      </c>
      <c r="AN21" s="945">
        <f>AM21*12</f>
        <v>13904.231327554704</v>
      </c>
      <c r="AO21" s="946"/>
    </row>
    <row r="22" spans="1:42" s="283" customFormat="1">
      <c r="A22" s="284" t="s">
        <v>586</v>
      </c>
      <c r="B22" s="285">
        <v>19</v>
      </c>
      <c r="C22" s="273">
        <f>17697*2.89*B22*1.71/1000</f>
        <v>1661.6792817</v>
      </c>
      <c r="D22" s="274"/>
      <c r="E22" s="275"/>
      <c r="F22" s="276"/>
      <c r="G22" s="276"/>
      <c r="H22" s="277">
        <f t="shared" si="0"/>
        <v>19</v>
      </c>
      <c r="I22" s="278">
        <f t="shared" si="1"/>
        <v>166.16792817000001</v>
      </c>
      <c r="J22" s="279"/>
      <c r="K22" s="471"/>
      <c r="L22" s="471"/>
      <c r="M22" s="471"/>
      <c r="N22" s="276"/>
      <c r="O22" s="276"/>
      <c r="P22" s="276"/>
      <c r="Q22" s="276"/>
      <c r="R22" s="276"/>
      <c r="S22" s="276"/>
      <c r="T22" s="276"/>
      <c r="U22" s="276"/>
      <c r="V22" s="276"/>
      <c r="W22" s="276"/>
      <c r="X22" s="276"/>
      <c r="Y22" s="276"/>
      <c r="Z22" s="281">
        <f t="shared" si="3"/>
        <v>166.16792817000001</v>
      </c>
      <c r="AA22" s="276"/>
      <c r="AB22" s="276"/>
      <c r="AC22" s="279"/>
      <c r="AD22" s="279"/>
      <c r="AE22" s="276"/>
      <c r="AF22" s="276"/>
      <c r="AG22" s="276"/>
      <c r="AH22" s="276"/>
      <c r="AI22" s="276"/>
      <c r="AJ22" s="276"/>
      <c r="AK22" s="279">
        <f>AD22</f>
        <v>0</v>
      </c>
      <c r="AL22" s="280">
        <f t="shared" si="2"/>
        <v>664.67171268000004</v>
      </c>
      <c r="AM22" s="282">
        <f t="shared" si="4"/>
        <v>2492.5189225500003</v>
      </c>
      <c r="AN22" s="945">
        <f t="shared" ref="AN22:AN24" si="5">AM22*12</f>
        <v>29910.227070600005</v>
      </c>
      <c r="AO22" s="946"/>
    </row>
    <row r="23" spans="1:42" s="283" customFormat="1">
      <c r="A23" s="284" t="s">
        <v>587</v>
      </c>
      <c r="B23" s="285">
        <v>5.3333300000000001</v>
      </c>
      <c r="C23" s="273">
        <f>17697*2.92*B23*1.71/1000</f>
        <v>471.27789425113201</v>
      </c>
      <c r="D23" s="274"/>
      <c r="E23" s="275"/>
      <c r="F23" s="276"/>
      <c r="G23" s="276"/>
      <c r="H23" s="277">
        <f t="shared" si="0"/>
        <v>5.3333300000000001</v>
      </c>
      <c r="I23" s="278">
        <f t="shared" si="1"/>
        <v>47.127789425113207</v>
      </c>
      <c r="J23" s="279"/>
      <c r="K23" s="280"/>
      <c r="L23" s="280"/>
      <c r="M23" s="471">
        <v>13.840258</v>
      </c>
      <c r="N23" s="276"/>
      <c r="O23" s="276"/>
      <c r="P23" s="276"/>
      <c r="Q23" s="276"/>
      <c r="R23" s="276"/>
      <c r="S23" s="276"/>
      <c r="T23" s="276"/>
      <c r="U23" s="276"/>
      <c r="V23" s="276"/>
      <c r="W23" s="276"/>
      <c r="X23" s="276"/>
      <c r="Y23" s="276"/>
      <c r="Z23" s="281">
        <f t="shared" si="3"/>
        <v>60.968047425113205</v>
      </c>
      <c r="AA23" s="276"/>
      <c r="AB23" s="276"/>
      <c r="AC23" s="279"/>
      <c r="AD23" s="279"/>
      <c r="AE23" s="276"/>
      <c r="AF23" s="276"/>
      <c r="AG23" s="276"/>
      <c r="AH23" s="276"/>
      <c r="AI23" s="276"/>
      <c r="AJ23" s="276"/>
      <c r="AK23" s="276"/>
      <c r="AL23" s="280">
        <f t="shared" si="2"/>
        <v>188.51115770045283</v>
      </c>
      <c r="AM23" s="282">
        <f t="shared" si="4"/>
        <v>720.75709937669808</v>
      </c>
      <c r="AN23" s="945">
        <f t="shared" si="5"/>
        <v>8649.0851925203769</v>
      </c>
      <c r="AO23" s="946"/>
    </row>
    <row r="24" spans="1:42" s="283" customFormat="1">
      <c r="A24" s="284" t="s">
        <v>588</v>
      </c>
      <c r="B24" s="285">
        <v>19.33333</v>
      </c>
      <c r="C24" s="273">
        <f>17697*2.96*B24*1.71/1000</f>
        <v>1731.7856486162161</v>
      </c>
      <c r="D24" s="274"/>
      <c r="E24" s="275"/>
      <c r="F24" s="276"/>
      <c r="G24" s="276"/>
      <c r="H24" s="277">
        <f t="shared" si="0"/>
        <v>19.33333</v>
      </c>
      <c r="I24" s="278">
        <f t="shared" si="1"/>
        <v>173.17856486162162</v>
      </c>
      <c r="J24" s="279"/>
      <c r="K24" s="280"/>
      <c r="L24" s="280"/>
      <c r="M24" s="471">
        <v>28.079682600000002</v>
      </c>
      <c r="N24" s="276"/>
      <c r="O24" s="276"/>
      <c r="P24" s="276"/>
      <c r="Q24" s="276"/>
      <c r="R24" s="276"/>
      <c r="S24" s="276"/>
      <c r="T24" s="276"/>
      <c r="U24" s="276"/>
      <c r="V24" s="276"/>
      <c r="W24" s="276"/>
      <c r="X24" s="276"/>
      <c r="Y24" s="276"/>
      <c r="Z24" s="281">
        <f t="shared" si="3"/>
        <v>201.25824746162164</v>
      </c>
      <c r="AA24" s="276"/>
      <c r="AB24" s="276"/>
      <c r="AC24" s="279">
        <v>2</v>
      </c>
      <c r="AD24" s="279">
        <v>12.388</v>
      </c>
      <c r="AE24" s="276"/>
      <c r="AF24" s="276"/>
      <c r="AG24" s="276"/>
      <c r="AH24" s="276"/>
      <c r="AI24" s="276"/>
      <c r="AJ24" s="276"/>
      <c r="AK24" s="279">
        <f>AD24</f>
        <v>12.388</v>
      </c>
      <c r="AL24" s="280">
        <f t="shared" si="2"/>
        <v>692.71425944648649</v>
      </c>
      <c r="AM24" s="282">
        <f t="shared" si="4"/>
        <v>2638.1461555243241</v>
      </c>
      <c r="AN24" s="945">
        <f t="shared" si="5"/>
        <v>31657.753866291889</v>
      </c>
      <c r="AO24" s="946"/>
    </row>
    <row r="25" spans="1:42">
      <c r="A25" s="286" t="s">
        <v>500</v>
      </c>
      <c r="B25" s="287"/>
      <c r="C25" s="288"/>
      <c r="D25" s="289"/>
      <c r="E25" s="290"/>
      <c r="F25" s="291"/>
      <c r="G25" s="291"/>
      <c r="H25" s="292"/>
      <c r="I25" s="278"/>
      <c r="J25" s="291"/>
      <c r="K25" s="293"/>
      <c r="L25" s="293"/>
      <c r="M25" s="293"/>
      <c r="N25" s="291"/>
      <c r="O25" s="291"/>
      <c r="P25" s="291"/>
      <c r="Q25" s="291"/>
      <c r="R25" s="291"/>
      <c r="S25" s="291"/>
      <c r="T25" s="291"/>
      <c r="U25" s="291"/>
      <c r="V25" s="291"/>
      <c r="W25" s="291"/>
      <c r="X25" s="291"/>
      <c r="Y25" s="291"/>
      <c r="Z25" s="294"/>
      <c r="AA25" s="291"/>
      <c r="AB25" s="291"/>
      <c r="AC25" s="291"/>
      <c r="AD25" s="291"/>
      <c r="AE25" s="291"/>
      <c r="AF25" s="291"/>
      <c r="AG25" s="291"/>
      <c r="AH25" s="291"/>
      <c r="AI25" s="291"/>
      <c r="AJ25" s="291"/>
      <c r="AK25" s="291"/>
      <c r="AL25" s="280"/>
      <c r="AM25" s="295"/>
      <c r="AN25" s="947">
        <v>45042.754000000001</v>
      </c>
      <c r="AO25" s="948"/>
      <c r="AP25" s="113"/>
    </row>
    <row r="26" spans="1:42">
      <c r="A26" s="296" t="s">
        <v>4</v>
      </c>
      <c r="B26" s="297">
        <f>SUM(B19:B25)</f>
        <v>59.966650000000001</v>
      </c>
      <c r="C26" s="298">
        <f>SUM(C19:C25)</f>
        <v>5253.4894443264275</v>
      </c>
      <c r="D26" s="298"/>
      <c r="E26" s="298"/>
      <c r="F26" s="298"/>
      <c r="G26" s="298"/>
      <c r="H26" s="298">
        <f>SUM(H19:H25)</f>
        <v>59.966650000000001</v>
      </c>
      <c r="I26" s="298">
        <f>SUM(I19:I25)</f>
        <v>525.34894443264261</v>
      </c>
      <c r="J26" s="298"/>
      <c r="K26" s="300">
        <f>SUM(K19:K25)</f>
        <v>130.88916799999998</v>
      </c>
      <c r="L26" s="298"/>
      <c r="M26" s="300">
        <f>SUM(M19:M25)</f>
        <v>95.053173600000008</v>
      </c>
      <c r="N26" s="298"/>
      <c r="O26" s="298"/>
      <c r="P26" s="298"/>
      <c r="Q26" s="298"/>
      <c r="R26" s="298"/>
      <c r="S26" s="298"/>
      <c r="T26" s="298"/>
      <c r="U26" s="298"/>
      <c r="V26" s="298"/>
      <c r="W26" s="298"/>
      <c r="X26" s="298"/>
      <c r="Y26" s="298"/>
      <c r="Z26" s="300">
        <f>SUM(Z19:Z25)</f>
        <v>751.2912860326428</v>
      </c>
      <c r="AA26" s="298"/>
      <c r="AB26" s="298"/>
      <c r="AC26" s="300">
        <f>SUM(AC19:AC25)</f>
        <v>2</v>
      </c>
      <c r="AD26" s="298">
        <f>SUM(AD19:AD25)</f>
        <v>12.388</v>
      </c>
      <c r="AE26" s="298"/>
      <c r="AF26" s="298"/>
      <c r="AG26" s="298"/>
      <c r="AH26" s="298"/>
      <c r="AI26" s="299">
        <f t="shared" ref="AI26:AM26" si="6">SUM(AI19:AI25)</f>
        <v>1</v>
      </c>
      <c r="AJ26" s="299">
        <f t="shared" si="6"/>
        <v>1.0620000000000001</v>
      </c>
      <c r="AK26" s="298">
        <f t="shared" si="6"/>
        <v>13.45</v>
      </c>
      <c r="AL26" s="298">
        <f t="shared" si="6"/>
        <v>2101.3957777305704</v>
      </c>
      <c r="AM26" s="299">
        <f t="shared" si="6"/>
        <v>8119.626508089641</v>
      </c>
      <c r="AN26" s="943">
        <f>SUM(AN19:AO25)</f>
        <v>142478.27209707571</v>
      </c>
      <c r="AO26" s="944"/>
      <c r="AP26" s="113"/>
    </row>
    <row r="27" spans="1:42" ht="18">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2"/>
    </row>
    <row r="28" spans="1:42" ht="18">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row>
    <row r="29" spans="1:42">
      <c r="A29" s="977" t="s">
        <v>555</v>
      </c>
      <c r="B29" s="977"/>
      <c r="C29" s="977"/>
      <c r="D29" s="977"/>
      <c r="E29" s="975"/>
      <c r="F29" s="975"/>
      <c r="G29" s="975"/>
      <c r="H29" s="975"/>
      <c r="I29" s="975"/>
      <c r="J29" s="975"/>
      <c r="K29" s="975"/>
      <c r="L29" s="975"/>
      <c r="M29" s="975"/>
      <c r="N29" s="975"/>
      <c r="O29" s="975"/>
      <c r="P29" s="975"/>
      <c r="Q29" s="975"/>
      <c r="R29" s="975"/>
    </row>
    <row r="31" spans="1:42">
      <c r="A31" s="974" t="s">
        <v>234</v>
      </c>
      <c r="B31" s="974"/>
      <c r="C31" s="975"/>
      <c r="D31" s="975"/>
      <c r="E31" s="976"/>
      <c r="F31" s="976"/>
      <c r="G31" s="976"/>
      <c r="H31" s="976"/>
      <c r="I31" s="976"/>
      <c r="J31" s="976"/>
      <c r="K31" s="976"/>
      <c r="L31" s="976"/>
      <c r="M31" s="976"/>
      <c r="N31" s="976"/>
      <c r="O31" s="976"/>
      <c r="P31" s="976"/>
      <c r="Q31" s="976"/>
      <c r="R31" s="976"/>
    </row>
    <row r="33" spans="1:19">
      <c r="A33" s="974" t="s">
        <v>306</v>
      </c>
      <c r="B33" s="974"/>
      <c r="C33" s="975"/>
      <c r="D33" s="975"/>
      <c r="E33" s="976"/>
      <c r="F33" s="976"/>
      <c r="G33" s="976"/>
      <c r="H33" s="976"/>
      <c r="I33" s="976"/>
      <c r="J33" s="976"/>
      <c r="K33" s="976"/>
      <c r="L33" s="976"/>
      <c r="M33" s="976"/>
      <c r="N33" s="976"/>
      <c r="O33" s="976"/>
      <c r="P33" s="976"/>
      <c r="Q33" s="976"/>
      <c r="R33" s="976"/>
      <c r="S33" s="976"/>
    </row>
  </sheetData>
  <mergeCells count="44">
    <mergeCell ref="G13:AM13"/>
    <mergeCell ref="G12:AM12"/>
    <mergeCell ref="A4:AO4"/>
    <mergeCell ref="G8:AM8"/>
    <mergeCell ref="G9:AM9"/>
    <mergeCell ref="G10:AI10"/>
    <mergeCell ref="G11:AM11"/>
    <mergeCell ref="AN14:AO16"/>
    <mergeCell ref="A33:S33"/>
    <mergeCell ref="A29:R29"/>
    <mergeCell ref="A31:R31"/>
    <mergeCell ref="A14:A16"/>
    <mergeCell ref="B14:B16"/>
    <mergeCell ref="C14:C16"/>
    <mergeCell ref="D14:Z14"/>
    <mergeCell ref="D15:E16"/>
    <mergeCell ref="F15:G16"/>
    <mergeCell ref="H15:I16"/>
    <mergeCell ref="J15:K16"/>
    <mergeCell ref="L15:M16"/>
    <mergeCell ref="N15:O16"/>
    <mergeCell ref="P15:T16"/>
    <mergeCell ref="U15:U16"/>
    <mergeCell ref="AA14:AK14"/>
    <mergeCell ref="AE15:AF15"/>
    <mergeCell ref="AG15:AH15"/>
    <mergeCell ref="AM14:AM16"/>
    <mergeCell ref="AI15:AJ15"/>
    <mergeCell ref="AL15:AL16"/>
    <mergeCell ref="V15:W16"/>
    <mergeCell ref="X15:Y16"/>
    <mergeCell ref="Z15:Z16"/>
    <mergeCell ref="AA15:AB15"/>
    <mergeCell ref="AC15:AD15"/>
    <mergeCell ref="AN17:AO17"/>
    <mergeCell ref="AN18:AO18"/>
    <mergeCell ref="AN19:AO19"/>
    <mergeCell ref="AN20:AO20"/>
    <mergeCell ref="AN21:AO21"/>
    <mergeCell ref="AN26:AO26"/>
    <mergeCell ref="AN22:AO22"/>
    <mergeCell ref="AN23:AO23"/>
    <mergeCell ref="AN24:AO24"/>
    <mergeCell ref="AN25:AO25"/>
  </mergeCells>
  <pageMargins left="0" right="0" top="1.3385826771653544" bottom="0.74803149606299213" header="0.31496062992125984" footer="0.31496062992125984"/>
  <pageSetup paperSize="9" scale="50" orientation="landscape"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W44"/>
  <sheetViews>
    <sheetView view="pageBreakPreview" topLeftCell="A19" zoomScale="80" zoomScaleSheetLayoutView="80" workbookViewId="0">
      <selection activeCell="F6" sqref="F6"/>
    </sheetView>
  </sheetViews>
  <sheetFormatPr defaultColWidth="9.109375" defaultRowHeight="14.4"/>
  <cols>
    <col min="1" max="1" width="33.44140625" style="23" customWidth="1"/>
    <col min="2" max="3" width="9.109375" style="23" customWidth="1"/>
    <col min="4" max="5" width="10" style="23" customWidth="1"/>
    <col min="6" max="14" width="9.109375" style="23" customWidth="1"/>
    <col min="15" max="15" width="11" style="23" customWidth="1"/>
    <col min="16" max="16" width="9.109375" style="23" customWidth="1"/>
    <col min="17" max="17" width="9.5546875" style="23" customWidth="1"/>
    <col min="18" max="23" width="9.109375" style="23" customWidth="1"/>
    <col min="24" max="16384" width="9.109375" style="23"/>
  </cols>
  <sheetData>
    <row r="2" spans="1:23">
      <c r="K2" s="158"/>
      <c r="L2" s="158"/>
      <c r="M2" s="158"/>
      <c r="N2" s="925" t="s">
        <v>286</v>
      </c>
      <c r="O2" s="925"/>
      <c r="P2" s="925"/>
      <c r="Q2" s="925"/>
      <c r="R2" s="925"/>
      <c r="S2" s="925"/>
      <c r="T2" s="925"/>
      <c r="U2" s="925"/>
      <c r="V2" s="925"/>
      <c r="W2" s="925"/>
    </row>
    <row r="3" spans="1:23">
      <c r="K3" s="158"/>
      <c r="L3" s="158"/>
      <c r="M3" s="158"/>
      <c r="N3" s="925" t="s">
        <v>658</v>
      </c>
      <c r="O3" s="925"/>
      <c r="P3" s="925"/>
      <c r="Q3" s="925"/>
      <c r="R3" s="925"/>
      <c r="S3" s="925"/>
      <c r="T3" s="925"/>
      <c r="U3" s="925"/>
      <c r="V3" s="925"/>
      <c r="W3" s="925"/>
    </row>
    <row r="4" spans="1:23">
      <c r="K4" s="158"/>
      <c r="L4" s="158"/>
      <c r="M4" s="158"/>
      <c r="N4" s="925" t="s">
        <v>659</v>
      </c>
      <c r="O4" s="925"/>
      <c r="P4" s="925"/>
      <c r="Q4" s="925"/>
      <c r="R4" s="925"/>
      <c r="S4" s="925"/>
      <c r="T4" s="925"/>
      <c r="U4" s="925"/>
      <c r="V4" s="925"/>
      <c r="W4" s="925"/>
    </row>
    <row r="5" spans="1:23">
      <c r="K5" s="158"/>
      <c r="L5" s="158"/>
      <c r="M5" s="158"/>
      <c r="N5" s="925" t="s">
        <v>660</v>
      </c>
      <c r="O5" s="925"/>
      <c r="P5" s="925"/>
      <c r="Q5" s="925"/>
      <c r="R5" s="925"/>
      <c r="S5" s="925"/>
      <c r="T5" s="925"/>
      <c r="U5" s="925"/>
      <c r="V5" s="925"/>
      <c r="W5" s="925"/>
    </row>
    <row r="6" spans="1:23">
      <c r="K6" s="158"/>
      <c r="L6" s="158"/>
      <c r="M6" s="158"/>
      <c r="N6" s="925" t="s">
        <v>287</v>
      </c>
      <c r="O6" s="925"/>
      <c r="P6" s="925"/>
      <c r="Q6" s="925"/>
      <c r="R6" s="925"/>
      <c r="S6" s="925"/>
      <c r="T6" s="925"/>
      <c r="U6" s="925"/>
      <c r="V6" s="925"/>
      <c r="W6" s="925"/>
    </row>
    <row r="7" spans="1:23">
      <c r="K7" s="158"/>
      <c r="L7" s="158"/>
      <c r="M7" s="158"/>
      <c r="N7" s="925" t="s">
        <v>288</v>
      </c>
      <c r="O7" s="925"/>
      <c r="P7" s="925"/>
      <c r="Q7" s="925"/>
      <c r="R7" s="925"/>
      <c r="S7" s="925"/>
      <c r="T7" s="925"/>
      <c r="U7" s="925"/>
      <c r="V7" s="925"/>
      <c r="W7" s="925"/>
    </row>
    <row r="8" spans="1:23">
      <c r="K8" s="158"/>
      <c r="L8" s="158"/>
      <c r="M8" s="158"/>
      <c r="N8" s="925" t="s">
        <v>289</v>
      </c>
      <c r="O8" s="925"/>
      <c r="P8" s="925"/>
      <c r="Q8" s="925"/>
      <c r="R8" s="925"/>
      <c r="S8" s="925"/>
      <c r="T8" s="925"/>
      <c r="U8" s="925"/>
      <c r="V8" s="925"/>
      <c r="W8" s="925"/>
    </row>
    <row r="9" spans="1:23">
      <c r="K9" s="158"/>
      <c r="L9" s="158"/>
      <c r="M9" s="158"/>
      <c r="N9" s="925" t="s">
        <v>548</v>
      </c>
      <c r="O9" s="925"/>
      <c r="P9" s="925"/>
      <c r="Q9" s="925"/>
      <c r="R9" s="925"/>
      <c r="S9" s="925"/>
      <c r="T9" s="925"/>
      <c r="U9" s="925"/>
      <c r="V9" s="925"/>
      <c r="W9" s="925"/>
    </row>
    <row r="10" spans="1:23">
      <c r="K10" s="158"/>
      <c r="L10" s="158"/>
      <c r="M10" s="158"/>
      <c r="N10" s="925" t="s">
        <v>290</v>
      </c>
      <c r="O10" s="925"/>
      <c r="P10" s="925"/>
      <c r="Q10" s="925"/>
      <c r="R10" s="925"/>
      <c r="S10" s="925"/>
      <c r="T10" s="925"/>
      <c r="U10" s="925"/>
      <c r="V10" s="925"/>
      <c r="W10" s="925"/>
    </row>
    <row r="11" spans="1:23">
      <c r="A11" s="924" t="s">
        <v>628</v>
      </c>
      <c r="B11" s="924"/>
      <c r="C11" s="924"/>
      <c r="D11" s="924"/>
      <c r="E11" s="924"/>
      <c r="F11" s="924"/>
      <c r="G11" s="924"/>
      <c r="H11" s="924"/>
      <c r="I11" s="924"/>
      <c r="J11" s="924"/>
      <c r="K11" s="924"/>
      <c r="L11" s="924"/>
      <c r="M11" s="924"/>
      <c r="N11" s="924"/>
      <c r="O11" s="924"/>
      <c r="P11" s="924"/>
      <c r="Q11" s="924"/>
      <c r="R11" s="924"/>
      <c r="S11" s="924"/>
      <c r="T11" s="924"/>
      <c r="U11" s="924"/>
      <c r="V11" s="924"/>
      <c r="W11" s="924"/>
    </row>
    <row r="12" spans="1:23">
      <c r="A12" s="924" t="s">
        <v>473</v>
      </c>
      <c r="B12" s="924"/>
      <c r="C12" s="924"/>
      <c r="D12" s="924"/>
      <c r="E12" s="924"/>
      <c r="F12" s="924"/>
      <c r="G12" s="924"/>
      <c r="H12" s="924"/>
      <c r="I12" s="924"/>
      <c r="J12" s="924"/>
      <c r="K12" s="924"/>
      <c r="L12" s="924"/>
      <c r="M12" s="924"/>
      <c r="N12" s="924"/>
      <c r="O12" s="924"/>
      <c r="P12" s="924"/>
      <c r="Q12" s="924"/>
      <c r="R12" s="924"/>
      <c r="S12" s="924"/>
      <c r="T12" s="924"/>
      <c r="U12" s="924"/>
      <c r="V12" s="924"/>
      <c r="W12" s="924"/>
    </row>
    <row r="13" spans="1:23">
      <c r="A13" s="924"/>
      <c r="B13" s="924"/>
      <c r="C13" s="924"/>
      <c r="D13" s="924"/>
      <c r="E13" s="924"/>
      <c r="F13" s="924"/>
      <c r="G13" s="924"/>
      <c r="H13" s="924"/>
      <c r="I13" s="924"/>
      <c r="J13" s="924"/>
      <c r="K13" s="924"/>
      <c r="L13" s="924"/>
      <c r="M13" s="924"/>
      <c r="N13" s="924"/>
      <c r="O13" s="924"/>
      <c r="P13" s="924"/>
      <c r="Q13" s="924"/>
      <c r="R13" s="924"/>
      <c r="S13" s="924"/>
      <c r="T13" s="924"/>
      <c r="U13" s="924"/>
      <c r="V13" s="924"/>
      <c r="W13" s="924"/>
    </row>
    <row r="14" spans="1:23" ht="15" customHeight="1">
      <c r="A14" s="995" t="s">
        <v>181</v>
      </c>
      <c r="B14" s="995" t="s">
        <v>182</v>
      </c>
      <c r="C14" s="995" t="s">
        <v>27</v>
      </c>
      <c r="D14" s="995" t="s">
        <v>196</v>
      </c>
      <c r="E14" s="995" t="s">
        <v>602</v>
      </c>
      <c r="F14" s="999" t="s">
        <v>28</v>
      </c>
      <c r="G14" s="1001"/>
      <c r="H14" s="1001"/>
      <c r="I14" s="1001"/>
      <c r="J14" s="1001"/>
      <c r="K14" s="1001"/>
      <c r="L14" s="1001"/>
      <c r="M14" s="1001"/>
      <c r="N14" s="1000"/>
      <c r="O14" s="995" t="s">
        <v>604</v>
      </c>
      <c r="P14" s="994" t="s">
        <v>29</v>
      </c>
      <c r="Q14" s="994"/>
      <c r="R14" s="994"/>
      <c r="S14" s="994"/>
      <c r="T14" s="994"/>
      <c r="U14" s="321"/>
      <c r="V14" s="994" t="s">
        <v>474</v>
      </c>
      <c r="W14" s="994" t="s">
        <v>603</v>
      </c>
    </row>
    <row r="15" spans="1:23" ht="21" customHeight="1">
      <c r="A15" s="917"/>
      <c r="B15" s="917"/>
      <c r="C15" s="917"/>
      <c r="D15" s="917"/>
      <c r="E15" s="917"/>
      <c r="F15" s="999" t="s">
        <v>475</v>
      </c>
      <c r="G15" s="1000"/>
      <c r="H15" s="999" t="s">
        <v>40</v>
      </c>
      <c r="I15" s="1000"/>
      <c r="J15" s="999" t="s">
        <v>183</v>
      </c>
      <c r="K15" s="1000"/>
      <c r="L15" s="999" t="s">
        <v>184</v>
      </c>
      <c r="M15" s="1000"/>
      <c r="N15" s="994" t="s">
        <v>476</v>
      </c>
      <c r="O15" s="917"/>
      <c r="P15" s="999" t="s">
        <v>577</v>
      </c>
      <c r="Q15" s="1000"/>
      <c r="R15" s="994" t="s">
        <v>576</v>
      </c>
      <c r="S15" s="994"/>
      <c r="T15" s="994" t="s">
        <v>477</v>
      </c>
      <c r="U15" s="997" t="s">
        <v>567</v>
      </c>
      <c r="V15" s="994"/>
      <c r="W15" s="994"/>
    </row>
    <row r="16" spans="1:23" ht="71.25" customHeight="1">
      <c r="A16" s="996"/>
      <c r="B16" s="996"/>
      <c r="C16" s="996"/>
      <c r="D16" s="996"/>
      <c r="E16" s="996"/>
      <c r="F16" s="197" t="s">
        <v>41</v>
      </c>
      <c r="G16" s="197" t="s">
        <v>42</v>
      </c>
      <c r="H16" s="197" t="s">
        <v>41</v>
      </c>
      <c r="I16" s="197" t="s">
        <v>42</v>
      </c>
      <c r="J16" s="197" t="s">
        <v>41</v>
      </c>
      <c r="K16" s="197" t="s">
        <v>42</v>
      </c>
      <c r="L16" s="197" t="s">
        <v>41</v>
      </c>
      <c r="M16" s="197" t="s">
        <v>42</v>
      </c>
      <c r="N16" s="994"/>
      <c r="O16" s="996"/>
      <c r="P16" s="197" t="s">
        <v>43</v>
      </c>
      <c r="Q16" s="197" t="s">
        <v>42</v>
      </c>
      <c r="R16" s="197" t="s">
        <v>43</v>
      </c>
      <c r="S16" s="197" t="s">
        <v>42</v>
      </c>
      <c r="T16" s="994"/>
      <c r="U16" s="998"/>
      <c r="V16" s="994"/>
      <c r="W16" s="994"/>
    </row>
    <row r="17" spans="1:23" ht="19.5" customHeight="1">
      <c r="A17" s="198"/>
      <c r="B17" s="198"/>
      <c r="C17" s="198" t="s">
        <v>77</v>
      </c>
      <c r="D17" s="198"/>
      <c r="E17" s="198" t="s">
        <v>75</v>
      </c>
      <c r="F17" s="197"/>
      <c r="G17" s="197"/>
      <c r="H17" s="197" t="s">
        <v>77</v>
      </c>
      <c r="I17" s="197" t="s">
        <v>75</v>
      </c>
      <c r="J17" s="197"/>
      <c r="K17" s="197"/>
      <c r="L17" s="197"/>
      <c r="M17" s="197"/>
      <c r="N17" s="197" t="s">
        <v>75</v>
      </c>
      <c r="O17" s="198" t="s">
        <v>75</v>
      </c>
      <c r="P17" s="197" t="s">
        <v>77</v>
      </c>
      <c r="Q17" s="197" t="s">
        <v>75</v>
      </c>
      <c r="R17" s="197" t="s">
        <v>77</v>
      </c>
      <c r="S17" s="197" t="s">
        <v>75</v>
      </c>
      <c r="T17" s="197" t="s">
        <v>75</v>
      </c>
      <c r="U17" s="321"/>
      <c r="V17" s="197" t="s">
        <v>478</v>
      </c>
      <c r="W17" s="197" t="s">
        <v>75</v>
      </c>
    </row>
    <row r="18" spans="1:23" ht="19.5" customHeight="1">
      <c r="A18" s="336" t="s">
        <v>578</v>
      </c>
      <c r="B18" s="329"/>
      <c r="C18" s="329"/>
      <c r="D18" s="329"/>
      <c r="E18" s="329"/>
      <c r="F18" s="330"/>
      <c r="G18" s="330"/>
      <c r="H18" s="330"/>
      <c r="I18" s="330"/>
      <c r="J18" s="330"/>
      <c r="K18" s="330"/>
      <c r="L18" s="330"/>
      <c r="M18" s="330"/>
      <c r="N18" s="330"/>
      <c r="O18" s="329"/>
      <c r="P18" s="330"/>
      <c r="Q18" s="330"/>
      <c r="R18" s="330"/>
      <c r="S18" s="330"/>
      <c r="T18" s="330"/>
      <c r="U18" s="330"/>
      <c r="V18" s="330"/>
      <c r="W18" s="330"/>
    </row>
    <row r="19" spans="1:23">
      <c r="A19" s="302" t="s">
        <v>623</v>
      </c>
      <c r="B19" s="303">
        <v>6</v>
      </c>
      <c r="C19" s="389">
        <v>4</v>
      </c>
      <c r="D19" s="304">
        <v>2.96</v>
      </c>
      <c r="E19" s="301">
        <f>(17697*D19*C19)*1.71</f>
        <v>358300.54080000002</v>
      </c>
      <c r="F19" s="305"/>
      <c r="G19" s="305"/>
      <c r="H19" s="308">
        <f>C19</f>
        <v>4</v>
      </c>
      <c r="I19" s="301">
        <f>E19*0.1</f>
        <v>35830.054080000002</v>
      </c>
      <c r="J19" s="307"/>
      <c r="K19" s="309"/>
      <c r="L19" s="309"/>
      <c r="M19" s="309"/>
      <c r="N19" s="301">
        <f>I19+K19+M19</f>
        <v>35830.054080000002</v>
      </c>
      <c r="O19" s="301">
        <f>E19+N19</f>
        <v>394130.59487999999</v>
      </c>
      <c r="P19" s="307">
        <v>2</v>
      </c>
      <c r="Q19" s="301">
        <v>12388</v>
      </c>
      <c r="R19" s="301"/>
      <c r="S19" s="301"/>
      <c r="T19" s="301">
        <f>S19+Q19</f>
        <v>12388</v>
      </c>
      <c r="U19" s="301">
        <f>E19*40%</f>
        <v>143320.21632000001</v>
      </c>
      <c r="V19" s="301">
        <f>O19+T19+U19</f>
        <v>549838.8112</v>
      </c>
      <c r="W19" s="301">
        <f>V19*12</f>
        <v>6598065.7344000004</v>
      </c>
    </row>
    <row r="20" spans="1:23">
      <c r="A20" s="302" t="s">
        <v>624</v>
      </c>
      <c r="B20" s="303">
        <v>6</v>
      </c>
      <c r="C20" s="389">
        <v>4</v>
      </c>
      <c r="D20" s="304">
        <v>2.96</v>
      </c>
      <c r="E20" s="301">
        <f t="shared" ref="E20:E34" si="0">(17697*D20*C20)*1.71</f>
        <v>358300.54080000002</v>
      </c>
      <c r="F20" s="305"/>
      <c r="G20" s="305"/>
      <c r="H20" s="308">
        <f>C20</f>
        <v>4</v>
      </c>
      <c r="I20" s="301">
        <f>E20*0.1</f>
        <v>35830.054080000002</v>
      </c>
      <c r="J20" s="307"/>
      <c r="K20" s="309"/>
      <c r="L20" s="309"/>
      <c r="M20" s="309"/>
      <c r="N20" s="301">
        <f>I20+K20+M20</f>
        <v>35830.054080000002</v>
      </c>
      <c r="O20" s="301">
        <f>E20+N20</f>
        <v>394130.59487999999</v>
      </c>
      <c r="P20" s="307"/>
      <c r="Q20" s="301"/>
      <c r="R20" s="301"/>
      <c r="S20" s="301"/>
      <c r="T20" s="301">
        <f>S20+Q20</f>
        <v>0</v>
      </c>
      <c r="U20" s="301">
        <f t="shared" ref="U20:U33" si="1">E20*40%</f>
        <v>143320.21632000001</v>
      </c>
      <c r="V20" s="301">
        <f t="shared" ref="V20:V33" si="2">O20+T20+U20</f>
        <v>537450.8112</v>
      </c>
      <c r="W20" s="301">
        <f t="shared" ref="W20:W33" si="3">V20*12</f>
        <v>6449409.7344000004</v>
      </c>
    </row>
    <row r="21" spans="1:23">
      <c r="A21" s="302" t="s">
        <v>651</v>
      </c>
      <c r="B21" s="303">
        <v>4</v>
      </c>
      <c r="C21" s="389">
        <v>16</v>
      </c>
      <c r="D21" s="304">
        <v>2.89</v>
      </c>
      <c r="E21" s="301">
        <f t="shared" si="0"/>
        <v>1399308.8688000001</v>
      </c>
      <c r="F21" s="305"/>
      <c r="G21" s="305"/>
      <c r="H21" s="306">
        <f>C21</f>
        <v>16</v>
      </c>
      <c r="I21" s="301">
        <f>E21*0.1</f>
        <v>139930.88688000001</v>
      </c>
      <c r="J21" s="307"/>
      <c r="K21" s="309"/>
      <c r="L21" s="309"/>
      <c r="M21" s="309"/>
      <c r="N21" s="301">
        <f>I21+K21+M21</f>
        <v>139930.88688000001</v>
      </c>
      <c r="O21" s="301">
        <f>E21+N21</f>
        <v>1539239.7556799999</v>
      </c>
      <c r="P21" s="307"/>
      <c r="Q21" s="301"/>
      <c r="R21" s="301"/>
      <c r="S21" s="301"/>
      <c r="T21" s="301">
        <f>S21+Q21</f>
        <v>0</v>
      </c>
      <c r="U21" s="301">
        <f t="shared" si="1"/>
        <v>559723.54752000002</v>
      </c>
      <c r="V21" s="301">
        <f t="shared" si="2"/>
        <v>2098963.3032</v>
      </c>
      <c r="W21" s="301">
        <f t="shared" si="3"/>
        <v>25187559.6384</v>
      </c>
    </row>
    <row r="22" spans="1:23" ht="15.75" customHeight="1">
      <c r="A22" s="302" t="s">
        <v>565</v>
      </c>
      <c r="B22" s="303">
        <v>3</v>
      </c>
      <c r="C22" s="389">
        <v>3</v>
      </c>
      <c r="D22" s="304">
        <v>2.84</v>
      </c>
      <c r="E22" s="301">
        <f t="shared" si="0"/>
        <v>257831.1324</v>
      </c>
      <c r="F22" s="305"/>
      <c r="G22" s="305"/>
      <c r="H22" s="306">
        <f>C22</f>
        <v>3</v>
      </c>
      <c r="I22" s="301">
        <f>E22*0.1</f>
        <v>25783.113240000002</v>
      </c>
      <c r="J22" s="307"/>
      <c r="K22" s="309"/>
      <c r="L22" s="309"/>
      <c r="M22" s="309"/>
      <c r="N22" s="301">
        <f>I22+K22+M22</f>
        <v>25783.113240000002</v>
      </c>
      <c r="O22" s="301">
        <f>E22+N22</f>
        <v>283614.24563999998</v>
      </c>
      <c r="P22" s="307"/>
      <c r="Q22" s="301"/>
      <c r="R22" s="301"/>
      <c r="S22" s="301"/>
      <c r="T22" s="301">
        <f>S22+Q22</f>
        <v>0</v>
      </c>
      <c r="U22" s="301">
        <f t="shared" si="1"/>
        <v>103132.45296000001</v>
      </c>
      <c r="V22" s="301">
        <f t="shared" si="2"/>
        <v>386746.6986</v>
      </c>
      <c r="W22" s="301">
        <f t="shared" si="3"/>
        <v>4640960.3832</v>
      </c>
    </row>
    <row r="23" spans="1:23">
      <c r="A23" s="302" t="s">
        <v>566</v>
      </c>
      <c r="B23" s="303">
        <v>3</v>
      </c>
      <c r="C23" s="389">
        <v>3</v>
      </c>
      <c r="D23" s="304">
        <v>2.84</v>
      </c>
      <c r="E23" s="301">
        <f t="shared" si="0"/>
        <v>257831.1324</v>
      </c>
      <c r="F23" s="305"/>
      <c r="G23" s="305"/>
      <c r="H23" s="306">
        <f>C23</f>
        <v>3</v>
      </c>
      <c r="I23" s="301">
        <f>E23*0.1</f>
        <v>25783.113240000002</v>
      </c>
      <c r="J23" s="307"/>
      <c r="K23" s="309"/>
      <c r="L23" s="309"/>
      <c r="M23" s="309"/>
      <c r="N23" s="301">
        <f>I23+K23+M23</f>
        <v>25783.113240000002</v>
      </c>
      <c r="O23" s="301">
        <f>E23+N23</f>
        <v>283614.24563999998</v>
      </c>
      <c r="P23" s="307"/>
      <c r="Q23" s="301"/>
      <c r="R23" s="301"/>
      <c r="S23" s="301"/>
      <c r="T23" s="301">
        <f>S23+Q23</f>
        <v>0</v>
      </c>
      <c r="U23" s="301">
        <f t="shared" si="1"/>
        <v>103132.45296000001</v>
      </c>
      <c r="V23" s="301">
        <f t="shared" si="2"/>
        <v>386746.6986</v>
      </c>
      <c r="W23" s="301">
        <f t="shared" si="3"/>
        <v>4640960.3832</v>
      </c>
    </row>
    <row r="24" spans="1:23" ht="19.5" customHeight="1">
      <c r="A24" s="336" t="s">
        <v>579</v>
      </c>
      <c r="B24" s="329"/>
      <c r="C24" s="460"/>
      <c r="D24" s="329"/>
      <c r="E24" s="301">
        <f t="shared" si="0"/>
        <v>0</v>
      </c>
      <c r="F24" s="330"/>
      <c r="G24" s="330"/>
      <c r="H24" s="330"/>
      <c r="I24" s="330"/>
      <c r="J24" s="330"/>
      <c r="K24" s="330"/>
      <c r="L24" s="330"/>
      <c r="M24" s="330"/>
      <c r="N24" s="330"/>
      <c r="O24" s="329"/>
      <c r="P24" s="330"/>
      <c r="Q24" s="330"/>
      <c r="R24" s="330"/>
      <c r="S24" s="330"/>
      <c r="T24" s="330"/>
      <c r="U24" s="301"/>
      <c r="V24" s="301"/>
      <c r="W24" s="301"/>
    </row>
    <row r="25" spans="1:23">
      <c r="A25" s="302" t="s">
        <v>626</v>
      </c>
      <c r="B25" s="303">
        <v>1</v>
      </c>
      <c r="C25" s="389">
        <v>0.3</v>
      </c>
      <c r="D25" s="304">
        <v>2.77</v>
      </c>
      <c r="E25" s="301">
        <f>(17697*D25*C25)*1.71</f>
        <v>25147.613969999999</v>
      </c>
      <c r="F25" s="305"/>
      <c r="G25" s="337"/>
      <c r="H25" s="306">
        <f>C25</f>
        <v>0.3</v>
      </c>
      <c r="I25" s="301">
        <f>E25*0.1</f>
        <v>2514.7613970000002</v>
      </c>
      <c r="J25" s="307"/>
      <c r="K25" s="301"/>
      <c r="L25" s="301"/>
      <c r="M25" s="301"/>
      <c r="N25" s="301">
        <f>I25+K25+M25</f>
        <v>2514.7613970000002</v>
      </c>
      <c r="O25" s="301">
        <f>E25+N25</f>
        <v>27662.375367000001</v>
      </c>
      <c r="P25" s="307"/>
      <c r="Q25" s="301"/>
      <c r="R25" s="301">
        <v>1</v>
      </c>
      <c r="S25" s="301">
        <v>1062</v>
      </c>
      <c r="T25" s="301">
        <f>S25+Q25</f>
        <v>1062</v>
      </c>
      <c r="U25" s="301">
        <f t="shared" si="1"/>
        <v>10059.045588000001</v>
      </c>
      <c r="V25" s="301">
        <f t="shared" si="2"/>
        <v>38783.420955000001</v>
      </c>
      <c r="W25" s="301">
        <f t="shared" si="3"/>
        <v>465401.05145999999</v>
      </c>
    </row>
    <row r="26" spans="1:23">
      <c r="A26" s="302" t="s">
        <v>564</v>
      </c>
      <c r="B26" s="303">
        <v>4</v>
      </c>
      <c r="C26" s="389">
        <v>3</v>
      </c>
      <c r="D26" s="304">
        <v>2.89</v>
      </c>
      <c r="E26" s="301">
        <f t="shared" si="0"/>
        <v>262370.4129</v>
      </c>
      <c r="F26" s="301"/>
      <c r="G26" s="337"/>
      <c r="H26" s="307">
        <f>C26</f>
        <v>3</v>
      </c>
      <c r="I26" s="301">
        <f>E26*0.1</f>
        <v>26237.041290000001</v>
      </c>
      <c r="J26" s="307"/>
      <c r="K26" s="305"/>
      <c r="L26" s="307"/>
      <c r="M26" s="305"/>
      <c r="N26" s="301">
        <f>I26+K26+M26</f>
        <v>26237.041290000001</v>
      </c>
      <c r="O26" s="301">
        <f>E26+N26</f>
        <v>288607.45419000002</v>
      </c>
      <c r="P26" s="307"/>
      <c r="Q26" s="301"/>
      <c r="R26" s="301"/>
      <c r="S26" s="301"/>
      <c r="T26" s="301">
        <f>S26+Q26</f>
        <v>0</v>
      </c>
      <c r="U26" s="301">
        <f t="shared" si="1"/>
        <v>104948.16516</v>
      </c>
      <c r="V26" s="301">
        <f t="shared" si="2"/>
        <v>393555.61935000005</v>
      </c>
      <c r="W26" s="301">
        <f t="shared" si="3"/>
        <v>4722667.4322000006</v>
      </c>
    </row>
    <row r="27" spans="1:23">
      <c r="A27" s="302" t="s">
        <v>636</v>
      </c>
      <c r="B27" s="303">
        <v>6</v>
      </c>
      <c r="C27" s="389">
        <v>2</v>
      </c>
      <c r="D27" s="304">
        <v>2.96</v>
      </c>
      <c r="E27" s="301">
        <f t="shared" ref="E27" si="4">(17697*D27*C27)*1.71</f>
        <v>179150.27040000001</v>
      </c>
      <c r="F27" s="305"/>
      <c r="G27" s="305"/>
      <c r="H27" s="308">
        <f>C27</f>
        <v>2</v>
      </c>
      <c r="I27" s="301">
        <f>E27*0.1</f>
        <v>17915.027040000001</v>
      </c>
      <c r="J27" s="307"/>
      <c r="K27" s="309"/>
      <c r="L27" s="309"/>
      <c r="M27" s="309"/>
      <c r="N27" s="301">
        <f>I27+K27+M27</f>
        <v>17915.027040000001</v>
      </c>
      <c r="O27" s="301">
        <f>E27+N27</f>
        <v>197065.29743999999</v>
      </c>
      <c r="P27" s="307"/>
      <c r="Q27" s="301"/>
      <c r="R27" s="301"/>
      <c r="S27" s="301"/>
      <c r="T27" s="301">
        <f>S27+Q27</f>
        <v>0</v>
      </c>
      <c r="U27" s="301">
        <f t="shared" ref="U27" si="5">E27*40%</f>
        <v>71660.108160000003</v>
      </c>
      <c r="V27" s="301">
        <f t="shared" ref="V27" si="6">O27+T27+U27</f>
        <v>268725.4056</v>
      </c>
      <c r="W27" s="301">
        <f t="shared" ref="W27" si="7">V27*12</f>
        <v>3224704.8672000002</v>
      </c>
    </row>
    <row r="28" spans="1:23">
      <c r="A28" s="302" t="s">
        <v>581</v>
      </c>
      <c r="B28" s="303">
        <v>2</v>
      </c>
      <c r="C28" s="389">
        <v>3.3333300000000001</v>
      </c>
      <c r="D28" s="304">
        <v>2.81</v>
      </c>
      <c r="E28" s="301">
        <f t="shared" si="0"/>
        <v>283452.56554715103</v>
      </c>
      <c r="F28" s="305"/>
      <c r="G28" s="337"/>
      <c r="H28" s="306">
        <f>C28</f>
        <v>3.3333300000000001</v>
      </c>
      <c r="I28" s="301">
        <f>E28*0.1</f>
        <v>28345.256554715103</v>
      </c>
      <c r="J28" s="308">
        <f>C28</f>
        <v>3.3333300000000001</v>
      </c>
      <c r="K28" s="309">
        <v>41493.358</v>
      </c>
      <c r="L28" s="309">
        <f>C28</f>
        <v>3.3333300000000001</v>
      </c>
      <c r="M28" s="309">
        <v>19978.28</v>
      </c>
      <c r="N28" s="301">
        <f>I28+K28+M28</f>
        <v>89816.894554715109</v>
      </c>
      <c r="O28" s="301">
        <f>E28+N28</f>
        <v>373269.46010186616</v>
      </c>
      <c r="P28" s="307"/>
      <c r="Q28" s="301"/>
      <c r="R28" s="301"/>
      <c r="S28" s="301"/>
      <c r="T28" s="301">
        <f>S28+Q28</f>
        <v>0</v>
      </c>
      <c r="U28" s="301">
        <f t="shared" si="1"/>
        <v>113381.02621886041</v>
      </c>
      <c r="V28" s="301">
        <f t="shared" si="2"/>
        <v>486650.48632072657</v>
      </c>
      <c r="W28" s="301">
        <f t="shared" si="3"/>
        <v>5839805.8358487189</v>
      </c>
    </row>
    <row r="29" spans="1:23">
      <c r="A29" s="302" t="s">
        <v>625</v>
      </c>
      <c r="B29" s="303">
        <v>1</v>
      </c>
      <c r="C29" s="389">
        <v>4</v>
      </c>
      <c r="D29" s="304">
        <v>2.77</v>
      </c>
      <c r="E29" s="301">
        <f t="shared" si="0"/>
        <v>335301.5196</v>
      </c>
      <c r="F29" s="305"/>
      <c r="G29" s="337"/>
      <c r="H29" s="306">
        <f>C29</f>
        <v>4</v>
      </c>
      <c r="I29" s="301">
        <f>E29*0.1</f>
        <v>33530.151960000003</v>
      </c>
      <c r="J29" s="308">
        <f>C29</f>
        <v>4</v>
      </c>
      <c r="K29" s="309">
        <v>61438.28</v>
      </c>
      <c r="L29" s="309">
        <f>C29</f>
        <v>4</v>
      </c>
      <c r="M29" s="309">
        <v>19693.919999999998</v>
      </c>
      <c r="N29" s="301">
        <f>I29+K29+M29</f>
        <v>114662.35196</v>
      </c>
      <c r="O29" s="301">
        <f>E29+N29</f>
        <v>449963.87156</v>
      </c>
      <c r="P29" s="307"/>
      <c r="Q29" s="301"/>
      <c r="R29" s="301"/>
      <c r="S29" s="301"/>
      <c r="T29" s="301">
        <f>S29+Q29</f>
        <v>0</v>
      </c>
      <c r="U29" s="301">
        <f t="shared" si="1"/>
        <v>134120.60784000001</v>
      </c>
      <c r="V29" s="301">
        <f t="shared" si="2"/>
        <v>584084.47940000007</v>
      </c>
      <c r="W29" s="301">
        <f t="shared" si="3"/>
        <v>7009013.7528000008</v>
      </c>
    </row>
    <row r="30" spans="1:23" ht="19.5" customHeight="1">
      <c r="A30" s="336" t="s">
        <v>580</v>
      </c>
      <c r="B30" s="329"/>
      <c r="C30" s="460"/>
      <c r="D30" s="329"/>
      <c r="E30" s="301">
        <f t="shared" si="0"/>
        <v>0</v>
      </c>
      <c r="F30" s="330"/>
      <c r="G30" s="330"/>
      <c r="H30" s="330"/>
      <c r="I30" s="330"/>
      <c r="J30" s="308"/>
      <c r="K30" s="330"/>
      <c r="L30" s="309"/>
      <c r="M30" s="330"/>
      <c r="N30" s="330"/>
      <c r="O30" s="329"/>
      <c r="P30" s="330"/>
      <c r="Q30" s="330"/>
      <c r="R30" s="330"/>
      <c r="S30" s="330"/>
      <c r="T30" s="330"/>
      <c r="U30" s="301"/>
      <c r="V30" s="301"/>
      <c r="W30" s="301"/>
    </row>
    <row r="31" spans="1:23">
      <c r="A31" s="302" t="s">
        <v>589</v>
      </c>
      <c r="B31" s="303">
        <v>6</v>
      </c>
      <c r="C31" s="389">
        <v>4.6666600000000003</v>
      </c>
      <c r="D31" s="304">
        <v>2.96</v>
      </c>
      <c r="E31" s="301">
        <f t="shared" si="0"/>
        <v>418016.700432432</v>
      </c>
      <c r="F31" s="305"/>
      <c r="G31" s="305"/>
      <c r="H31" s="308">
        <f>C31</f>
        <v>4.6666600000000003</v>
      </c>
      <c r="I31" s="301">
        <f>E31*0.1</f>
        <v>41801.670043243204</v>
      </c>
      <c r="J31" s="308"/>
      <c r="K31" s="309"/>
      <c r="L31" s="473">
        <f t="shared" ref="L31:L34" si="8">C31</f>
        <v>4.6666600000000003</v>
      </c>
      <c r="M31" s="309">
        <v>14039.8413</v>
      </c>
      <c r="N31" s="301">
        <f t="shared" ref="N31:N34" si="9">I31+K31+M31</f>
        <v>55841.511343243204</v>
      </c>
      <c r="O31" s="301">
        <f>E31+N31</f>
        <v>473858.21177567518</v>
      </c>
      <c r="P31" s="307"/>
      <c r="Q31" s="301"/>
      <c r="R31" s="301"/>
      <c r="S31" s="301"/>
      <c r="T31" s="301">
        <f t="shared" ref="T31:T34" si="10">S31+Q31</f>
        <v>0</v>
      </c>
      <c r="U31" s="301">
        <f t="shared" si="1"/>
        <v>167206.68017297282</v>
      </c>
      <c r="V31" s="301">
        <f t="shared" si="2"/>
        <v>641064.89194864803</v>
      </c>
      <c r="W31" s="301">
        <f t="shared" si="3"/>
        <v>7692778.7033837764</v>
      </c>
    </row>
    <row r="32" spans="1:23">
      <c r="A32" s="302" t="s">
        <v>633</v>
      </c>
      <c r="B32" s="303">
        <v>6</v>
      </c>
      <c r="C32" s="389">
        <v>4.6666600000000003</v>
      </c>
      <c r="D32" s="304">
        <v>2.96</v>
      </c>
      <c r="E32" s="301">
        <f t="shared" si="0"/>
        <v>418016.700432432</v>
      </c>
      <c r="F32" s="305"/>
      <c r="G32" s="305"/>
      <c r="H32" s="308">
        <f>C32</f>
        <v>4.6666600000000003</v>
      </c>
      <c r="I32" s="301">
        <f>E32*0.1</f>
        <v>41801.670043243204</v>
      </c>
      <c r="J32" s="308"/>
      <c r="K32" s="309"/>
      <c r="L32" s="473">
        <f t="shared" si="8"/>
        <v>4.6666600000000003</v>
      </c>
      <c r="M32" s="309">
        <v>14039.8413</v>
      </c>
      <c r="N32" s="301">
        <f t="shared" si="9"/>
        <v>55841.511343243204</v>
      </c>
      <c r="O32" s="301">
        <f>E32+N32</f>
        <v>473858.21177567518</v>
      </c>
      <c r="P32" s="307"/>
      <c r="Q32" s="301"/>
      <c r="R32" s="301"/>
      <c r="S32" s="301"/>
      <c r="T32" s="301">
        <f t="shared" si="10"/>
        <v>0</v>
      </c>
      <c r="U32" s="301">
        <f t="shared" si="1"/>
        <v>167206.68017297282</v>
      </c>
      <c r="V32" s="301">
        <f t="shared" si="2"/>
        <v>641064.89194864803</v>
      </c>
      <c r="W32" s="301">
        <f t="shared" si="3"/>
        <v>7692778.7033837764</v>
      </c>
    </row>
    <row r="33" spans="1:23" ht="27">
      <c r="A33" s="310" t="s">
        <v>634</v>
      </c>
      <c r="B33" s="303">
        <v>5</v>
      </c>
      <c r="C33" s="389">
        <v>5.3333300000000001</v>
      </c>
      <c r="D33" s="304">
        <v>2.92</v>
      </c>
      <c r="E33" s="301">
        <f t="shared" si="0"/>
        <v>471277.89425113203</v>
      </c>
      <c r="F33" s="305"/>
      <c r="G33" s="305"/>
      <c r="H33" s="311">
        <f>C33</f>
        <v>5.3333300000000001</v>
      </c>
      <c r="I33" s="301">
        <f>E33*0.1</f>
        <v>47127.789425113209</v>
      </c>
      <c r="J33" s="308"/>
      <c r="K33" s="309"/>
      <c r="L33" s="473">
        <f t="shared" si="8"/>
        <v>5.3333300000000001</v>
      </c>
      <c r="M33" s="309">
        <v>13840.258</v>
      </c>
      <c r="N33" s="301">
        <f t="shared" si="9"/>
        <v>60968.047425113211</v>
      </c>
      <c r="O33" s="301">
        <f>E33+N33</f>
        <v>532245.9416762453</v>
      </c>
      <c r="P33" s="307"/>
      <c r="Q33" s="301"/>
      <c r="R33" s="301"/>
      <c r="S33" s="301"/>
      <c r="T33" s="301">
        <f t="shared" si="10"/>
        <v>0</v>
      </c>
      <c r="U33" s="301">
        <f t="shared" si="1"/>
        <v>188511.15770045284</v>
      </c>
      <c r="V33" s="301">
        <f t="shared" si="2"/>
        <v>720757.09937669814</v>
      </c>
      <c r="W33" s="301">
        <f t="shared" si="3"/>
        <v>8649085.1925203782</v>
      </c>
    </row>
    <row r="34" spans="1:23">
      <c r="A34" s="302" t="s">
        <v>635</v>
      </c>
      <c r="B34" s="303">
        <v>3</v>
      </c>
      <c r="C34" s="389">
        <v>2.6666599999999998</v>
      </c>
      <c r="D34" s="304">
        <v>2.84</v>
      </c>
      <c r="E34" s="301">
        <f t="shared" si="0"/>
        <v>229182.65584192798</v>
      </c>
      <c r="F34" s="305"/>
      <c r="G34" s="305"/>
      <c r="H34" s="306">
        <f>C34</f>
        <v>2.6666599999999998</v>
      </c>
      <c r="I34" s="301">
        <f>E34*0.1</f>
        <v>22918.265584192799</v>
      </c>
      <c r="J34" s="308">
        <f t="shared" ref="J34" si="11">C34</f>
        <v>2.6666599999999998</v>
      </c>
      <c r="K34" s="309">
        <v>27957.53</v>
      </c>
      <c r="L34" s="473">
        <f t="shared" si="8"/>
        <v>2.6666599999999998</v>
      </c>
      <c r="M34" s="309">
        <v>13461.032999999999</v>
      </c>
      <c r="N34" s="301">
        <f t="shared" si="9"/>
        <v>64336.828584192801</v>
      </c>
      <c r="O34" s="301">
        <f>E34+N34</f>
        <v>293519.48442612076</v>
      </c>
      <c r="P34" s="307"/>
      <c r="Q34" s="301"/>
      <c r="R34" s="301"/>
      <c r="S34" s="301"/>
      <c r="T34" s="301">
        <f t="shared" si="10"/>
        <v>0</v>
      </c>
      <c r="U34" s="301">
        <f>E34*40%</f>
        <v>91673.062336771196</v>
      </c>
      <c r="V34" s="301">
        <f>O34+T34+U34</f>
        <v>385192.54676289193</v>
      </c>
      <c r="W34" s="301">
        <f>V34*12</f>
        <v>4622310.5611547027</v>
      </c>
    </row>
    <row r="35" spans="1:23">
      <c r="A35" s="377" t="s">
        <v>582</v>
      </c>
      <c r="B35" s="378"/>
      <c r="C35" s="381"/>
      <c r="D35" s="379"/>
      <c r="E35" s="332"/>
      <c r="F35" s="331"/>
      <c r="G35" s="331"/>
      <c r="H35" s="335"/>
      <c r="I35" s="332"/>
      <c r="J35" s="333"/>
      <c r="K35" s="334"/>
      <c r="L35" s="334"/>
      <c r="M35" s="334"/>
      <c r="N35" s="332"/>
      <c r="O35" s="332"/>
      <c r="P35" s="333"/>
      <c r="Q35" s="332"/>
      <c r="R35" s="332"/>
      <c r="S35" s="332"/>
      <c r="T35" s="332"/>
      <c r="U35" s="332"/>
      <c r="V35" s="332"/>
      <c r="W35" s="332">
        <v>45042754</v>
      </c>
    </row>
    <row r="36" spans="1:23" s="199" customFormat="1">
      <c r="A36" s="312"/>
      <c r="B36" s="313"/>
      <c r="C36" s="314">
        <f>SUM(C19:C35)</f>
        <v>59.966640000000005</v>
      </c>
      <c r="D36" s="315"/>
      <c r="E36" s="315">
        <f>SUM(E19:E34)</f>
        <v>5253488.5485750744</v>
      </c>
      <c r="F36" s="315">
        <f>SUM(F25:F34)</f>
        <v>0</v>
      </c>
      <c r="G36" s="315">
        <f>SUM(G25:G34)</f>
        <v>0</v>
      </c>
      <c r="H36" s="315">
        <f t="shared" ref="H36:O36" si="12">SUM(H19:H34)</f>
        <v>59.966640000000005</v>
      </c>
      <c r="I36" s="315">
        <f t="shared" si="12"/>
        <v>525348.85485750763</v>
      </c>
      <c r="J36" s="315">
        <f t="shared" si="12"/>
        <v>9.9999900000000004</v>
      </c>
      <c r="K36" s="315">
        <f t="shared" si="12"/>
        <v>130889.16800000001</v>
      </c>
      <c r="L36" s="315">
        <f t="shared" si="12"/>
        <v>24.666640000000001</v>
      </c>
      <c r="M36" s="315">
        <f t="shared" si="12"/>
        <v>95053.173599999995</v>
      </c>
      <c r="N36" s="315">
        <f t="shared" si="12"/>
        <v>751291.19645750755</v>
      </c>
      <c r="O36" s="315">
        <f t="shared" si="12"/>
        <v>6004779.7450325824</v>
      </c>
      <c r="P36" s="315">
        <f t="shared" ref="P36:T36" si="13">SUM(P19:P34)</f>
        <v>2</v>
      </c>
      <c r="Q36" s="315">
        <f t="shared" si="13"/>
        <v>12388</v>
      </c>
      <c r="R36" s="315">
        <f t="shared" si="13"/>
        <v>1</v>
      </c>
      <c r="S36" s="315">
        <f t="shared" si="13"/>
        <v>1062</v>
      </c>
      <c r="T36" s="315">
        <f t="shared" si="13"/>
        <v>13450</v>
      </c>
      <c r="U36" s="315">
        <f>SUM(U19:U35)</f>
        <v>2101395.4194300305</v>
      </c>
      <c r="V36" s="315">
        <f>SUM(V19:V34)</f>
        <v>8119625.1644626111</v>
      </c>
      <c r="W36" s="315">
        <f>SUM(W19:W35)</f>
        <v>142478255.97355133</v>
      </c>
    </row>
    <row r="38" spans="1:23" ht="15" customHeight="1">
      <c r="A38" s="200"/>
      <c r="B38" s="158"/>
      <c r="C38" s="158"/>
      <c r="D38" s="158"/>
      <c r="E38" s="158"/>
      <c r="F38" s="158"/>
      <c r="G38" s="158"/>
      <c r="H38" s="158"/>
      <c r="I38" s="158"/>
      <c r="J38" s="158"/>
      <c r="K38" s="158"/>
      <c r="L38" s="158"/>
      <c r="M38" s="158"/>
      <c r="N38" s="158"/>
      <c r="O38" s="158"/>
      <c r="P38" s="158"/>
      <c r="Q38" s="158"/>
      <c r="R38" s="158"/>
      <c r="S38" s="158"/>
      <c r="T38" s="158"/>
      <c r="U38" s="158"/>
      <c r="V38" s="158"/>
      <c r="W38" s="158"/>
    </row>
    <row r="39" spans="1:23" s="48" customFormat="1" ht="31.5" customHeight="1">
      <c r="A39" s="265" t="s">
        <v>264</v>
      </c>
      <c r="B39" s="265"/>
      <c r="C39" s="265"/>
      <c r="D39" s="265"/>
      <c r="E39" s="265"/>
      <c r="F39" s="265"/>
      <c r="G39" s="265"/>
      <c r="H39" s="265"/>
      <c r="I39" s="158"/>
      <c r="J39" s="158"/>
      <c r="K39" s="158"/>
      <c r="L39" s="158"/>
      <c r="M39" s="158"/>
      <c r="N39" s="158"/>
      <c r="O39" s="158"/>
      <c r="P39" s="158"/>
      <c r="Q39" s="158"/>
      <c r="R39" s="160"/>
      <c r="U39" s="319"/>
    </row>
    <row r="40" spans="1:23" s="48" customFormat="1" ht="15.6">
      <c r="B40" s="75"/>
      <c r="J40" s="23"/>
      <c r="U40" s="319"/>
    </row>
    <row r="41" spans="1:23" s="48" customFormat="1" ht="15.6">
      <c r="A41" s="161" t="s">
        <v>606</v>
      </c>
      <c r="B41" s="161"/>
      <c r="C41" s="161"/>
      <c r="D41" s="161"/>
      <c r="E41" s="161"/>
      <c r="F41" s="161"/>
      <c r="G41" s="161"/>
      <c r="H41" s="161"/>
      <c r="I41" s="264"/>
      <c r="J41" s="23"/>
      <c r="U41" s="319"/>
    </row>
    <row r="44" spans="1:23">
      <c r="E44" s="201"/>
      <c r="V44" s="202"/>
      <c r="W44" s="202"/>
    </row>
  </sheetData>
  <mergeCells count="31">
    <mergeCell ref="C14:C16"/>
    <mergeCell ref="D14:D16"/>
    <mergeCell ref="E14:E16"/>
    <mergeCell ref="U15:U16"/>
    <mergeCell ref="F15:G15"/>
    <mergeCell ref="H15:I15"/>
    <mergeCell ref="J15:K15"/>
    <mergeCell ref="L15:M15"/>
    <mergeCell ref="N15:N16"/>
    <mergeCell ref="P15:Q15"/>
    <mergeCell ref="R15:S15"/>
    <mergeCell ref="T15:T16"/>
    <mergeCell ref="O14:O16"/>
    <mergeCell ref="P14:T14"/>
    <mergeCell ref="F14:N14"/>
    <mergeCell ref="V14:V16"/>
    <mergeCell ref="A13:W13"/>
    <mergeCell ref="N2:W2"/>
    <mergeCell ref="N3:W3"/>
    <mergeCell ref="N4:W4"/>
    <mergeCell ref="N5:W5"/>
    <mergeCell ref="N6:W6"/>
    <mergeCell ref="N7:W7"/>
    <mergeCell ref="N8:W8"/>
    <mergeCell ref="N9:W9"/>
    <mergeCell ref="N10:W10"/>
    <mergeCell ref="A11:W11"/>
    <mergeCell ref="A12:W12"/>
    <mergeCell ref="W14:W16"/>
    <mergeCell ref="A14:A16"/>
    <mergeCell ref="B14:B16"/>
  </mergeCells>
  <pageMargins left="0.70866141732283472" right="0.70866141732283472" top="1.3385826771653544" bottom="0.74803149606299213" header="0.31496062992125984" footer="0.31496062992125984"/>
  <pageSetup paperSize="9" scale="48" orientation="landscape"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8"/>
  <sheetViews>
    <sheetView view="pageBreakPreview" topLeftCell="A7" zoomScale="80" zoomScaleSheetLayoutView="80" workbookViewId="0">
      <selection activeCell="E20" sqref="E20"/>
    </sheetView>
  </sheetViews>
  <sheetFormatPr defaultColWidth="9.109375" defaultRowHeight="14.4"/>
  <cols>
    <col min="1" max="1" width="37.33203125" style="48" customWidth="1"/>
    <col min="2" max="2" width="19.44140625" style="48" customWidth="1"/>
    <col min="3" max="3" width="18.6640625" style="48" customWidth="1"/>
    <col min="4" max="4" width="18.109375" style="48" customWidth="1"/>
    <col min="5" max="5" width="18.44140625" style="48" customWidth="1"/>
    <col min="6" max="6" width="9.109375" style="48"/>
    <col min="7" max="7" width="19.6640625" style="48" customWidth="1"/>
    <col min="8" max="8" width="14" style="48" customWidth="1"/>
    <col min="9" max="16384" width="9.109375" style="48"/>
  </cols>
  <sheetData>
    <row r="1" spans="1:5" ht="15.6">
      <c r="A1" s="100"/>
      <c r="B1" s="100"/>
      <c r="C1" s="100"/>
      <c r="D1" s="100"/>
      <c r="E1" s="2" t="s">
        <v>265</v>
      </c>
    </row>
    <row r="2" spans="1:5" ht="15.6">
      <c r="A2" s="100"/>
      <c r="B2" s="100"/>
      <c r="C2" s="100"/>
      <c r="D2" s="100"/>
      <c r="E2" s="2" t="s">
        <v>6</v>
      </c>
    </row>
    <row r="3" spans="1:5" ht="15.6">
      <c r="A3" s="100"/>
      <c r="B3" s="100"/>
      <c r="C3" s="100"/>
      <c r="D3" s="100"/>
      <c r="E3" s="2" t="s">
        <v>259</v>
      </c>
    </row>
    <row r="4" spans="1:5" ht="15.6">
      <c r="A4" s="100"/>
      <c r="B4" s="100"/>
      <c r="C4" s="100"/>
      <c r="D4" s="100"/>
      <c r="E4" s="100"/>
    </row>
    <row r="5" spans="1:5" ht="17.399999999999999">
      <c r="A5" s="898" t="s">
        <v>250</v>
      </c>
      <c r="B5" s="898"/>
      <c r="C5" s="898"/>
      <c r="D5" s="898"/>
      <c r="E5" s="898"/>
    </row>
    <row r="6" spans="1:5" ht="15.6">
      <c r="A6" s="107"/>
      <c r="B6" s="107"/>
      <c r="C6" s="107"/>
      <c r="D6" s="107"/>
      <c r="E6" s="107"/>
    </row>
    <row r="7" spans="1:5" ht="16.2" thickBot="1">
      <c r="A7" s="107"/>
      <c r="B7" s="107"/>
      <c r="C7" s="107"/>
      <c r="D7" s="107"/>
      <c r="E7" s="3" t="s">
        <v>9</v>
      </c>
    </row>
    <row r="8" spans="1:5" ht="16.2" thickBot="1">
      <c r="A8" s="4" t="s">
        <v>10</v>
      </c>
      <c r="B8" s="107"/>
      <c r="C8" s="107"/>
      <c r="D8" s="107"/>
      <c r="E8" s="5" t="s">
        <v>627</v>
      </c>
    </row>
    <row r="9" spans="1:5" ht="16.2" thickBot="1">
      <c r="A9" s="4" t="s">
        <v>11</v>
      </c>
      <c r="B9" s="107"/>
      <c r="C9" s="107"/>
      <c r="D9" s="107"/>
      <c r="E9" s="5" t="s">
        <v>197</v>
      </c>
    </row>
    <row r="10" spans="1:5" ht="60" customHeight="1" thickBot="1">
      <c r="A10" s="4" t="s">
        <v>12</v>
      </c>
      <c r="B10" s="883" t="s">
        <v>13</v>
      </c>
      <c r="C10" s="883"/>
      <c r="D10" s="883"/>
      <c r="E10" s="5" t="s">
        <v>14</v>
      </c>
    </row>
    <row r="11" spans="1:5" ht="33" customHeight="1" thickBot="1">
      <c r="A11" s="4" t="s">
        <v>15</v>
      </c>
      <c r="B11" s="883" t="s">
        <v>16</v>
      </c>
      <c r="C11" s="883"/>
      <c r="D11" s="883"/>
      <c r="E11" s="5" t="s">
        <v>17</v>
      </c>
    </row>
    <row r="12" spans="1:5" ht="16.2" thickBot="1">
      <c r="A12" s="4" t="s">
        <v>18</v>
      </c>
      <c r="B12" s="883" t="s">
        <v>83</v>
      </c>
      <c r="C12" s="883"/>
      <c r="D12" s="883"/>
      <c r="E12" s="5" t="s">
        <v>19</v>
      </c>
    </row>
    <row r="13" spans="1:5" ht="33" customHeight="1" thickBot="1">
      <c r="A13" s="4" t="s">
        <v>20</v>
      </c>
      <c r="B13" s="883" t="s">
        <v>21</v>
      </c>
      <c r="C13" s="883"/>
      <c r="D13" s="883"/>
      <c r="E13" s="5" t="s">
        <v>22</v>
      </c>
    </row>
    <row r="14" spans="1:5" ht="16.2" thickBot="1">
      <c r="A14" s="4" t="s">
        <v>23</v>
      </c>
      <c r="B14" s="883" t="s">
        <v>260</v>
      </c>
      <c r="C14" s="1004"/>
      <c r="D14" s="1005"/>
      <c r="E14" s="5" t="s">
        <v>195</v>
      </c>
    </row>
    <row r="15" spans="1:5" ht="16.2" thickBot="1">
      <c r="A15" s="4" t="s">
        <v>24</v>
      </c>
      <c r="B15" s="883" t="s">
        <v>123</v>
      </c>
      <c r="C15" s="883"/>
      <c r="D15" s="883"/>
      <c r="E15" s="5" t="s">
        <v>124</v>
      </c>
    </row>
    <row r="16" spans="1:5" ht="15.6">
      <c r="A16" s="107"/>
      <c r="B16" s="107"/>
      <c r="C16" s="107"/>
      <c r="D16" s="107"/>
      <c r="E16" s="107"/>
    </row>
    <row r="17" spans="1:18" ht="78">
      <c r="A17" s="109" t="s">
        <v>254</v>
      </c>
      <c r="B17" s="109" t="s">
        <v>255</v>
      </c>
      <c r="C17" s="109" t="s">
        <v>256</v>
      </c>
      <c r="D17" s="109" t="s">
        <v>261</v>
      </c>
      <c r="E17" s="109" t="s">
        <v>262</v>
      </c>
    </row>
    <row r="18" spans="1:18" ht="15.6">
      <c r="A18" s="109">
        <v>1</v>
      </c>
      <c r="B18" s="109">
        <v>2</v>
      </c>
      <c r="C18" s="109">
        <v>3</v>
      </c>
      <c r="D18" s="109">
        <v>4</v>
      </c>
      <c r="E18" s="109">
        <v>5</v>
      </c>
      <c r="H18" s="48" t="s">
        <v>375</v>
      </c>
      <c r="I18" s="48" t="s">
        <v>175</v>
      </c>
      <c r="J18" s="207">
        <v>0.05</v>
      </c>
    </row>
    <row r="19" spans="1:18" ht="15.6">
      <c r="A19" s="109" t="s">
        <v>517</v>
      </c>
      <c r="B19" s="109" t="s">
        <v>75</v>
      </c>
      <c r="C19" s="109" t="s">
        <v>88</v>
      </c>
      <c r="D19" s="109" t="s">
        <v>75</v>
      </c>
      <c r="E19" s="109" t="s">
        <v>75</v>
      </c>
      <c r="G19" s="172" t="s">
        <v>494</v>
      </c>
      <c r="H19" s="172">
        <v>142478.25599999999</v>
      </c>
      <c r="I19" s="179">
        <f>H19</f>
        <v>142478.25599999999</v>
      </c>
      <c r="J19" s="209">
        <f>I19*J18</f>
        <v>7123.9128000000001</v>
      </c>
      <c r="K19" s="208" t="s">
        <v>495</v>
      </c>
      <c r="L19" s="208"/>
      <c r="M19" s="206"/>
    </row>
    <row r="20" spans="1:18" ht="15.6">
      <c r="A20" s="178">
        <v>70</v>
      </c>
      <c r="B20" s="70">
        <f>I20</f>
        <v>11873.188</v>
      </c>
      <c r="C20" s="103">
        <v>1.5</v>
      </c>
      <c r="D20" s="104">
        <f>(B20*C20/100)</f>
        <v>178.09781999999998</v>
      </c>
      <c r="E20" s="97">
        <f>D20*12</f>
        <v>2137.1738399999999</v>
      </c>
      <c r="G20" s="172" t="s">
        <v>376</v>
      </c>
      <c r="H20" s="172">
        <f>H19/12</f>
        <v>11873.188</v>
      </c>
      <c r="I20" s="172">
        <f>I19/12</f>
        <v>11873.188</v>
      </c>
    </row>
    <row r="21" spans="1:18" ht="15.6">
      <c r="A21" s="102" t="s">
        <v>55</v>
      </c>
      <c r="B21" s="102" t="s">
        <v>79</v>
      </c>
      <c r="C21" s="102" t="s">
        <v>79</v>
      </c>
      <c r="D21" s="102" t="s">
        <v>79</v>
      </c>
      <c r="E21" s="105">
        <f>E20</f>
        <v>2137.1738399999999</v>
      </c>
    </row>
    <row r="22" spans="1:18" ht="51.75" customHeight="1">
      <c r="A22" s="101"/>
      <c r="B22" s="101"/>
      <c r="C22" s="101"/>
      <c r="D22" s="101"/>
      <c r="E22" s="101"/>
    </row>
    <row r="23" spans="1:18" ht="15.6">
      <c r="A23" s="899" t="s">
        <v>556</v>
      </c>
      <c r="B23" s="899"/>
      <c r="C23" s="1002"/>
      <c r="D23" s="1002"/>
      <c r="E23" s="1002"/>
      <c r="F23" s="75"/>
      <c r="G23" s="75"/>
      <c r="H23" s="75"/>
      <c r="I23" s="75"/>
      <c r="J23" s="75"/>
      <c r="K23" s="75"/>
      <c r="L23" s="75"/>
      <c r="M23" s="75"/>
      <c r="N23" s="75"/>
      <c r="O23" s="75"/>
      <c r="P23" s="75"/>
      <c r="Q23" s="75"/>
      <c r="R23" s="75"/>
    </row>
    <row r="24" spans="1:18" ht="15.6">
      <c r="A24" s="108"/>
      <c r="B24" s="108"/>
      <c r="C24" s="108"/>
      <c r="D24" s="54"/>
      <c r="E24" s="54"/>
      <c r="F24" s="75"/>
      <c r="G24" s="75"/>
      <c r="H24" s="75"/>
      <c r="I24" s="75"/>
      <c r="J24" s="75"/>
      <c r="K24" s="75"/>
      <c r="L24" s="75"/>
      <c r="M24" s="75"/>
      <c r="N24" s="75"/>
      <c r="O24" s="75"/>
      <c r="P24" s="75"/>
      <c r="Q24" s="75"/>
      <c r="R24" s="75"/>
    </row>
    <row r="25" spans="1:18" ht="15.6">
      <c r="A25" s="901" t="s">
        <v>263</v>
      </c>
      <c r="B25" s="901"/>
      <c r="C25" s="1002"/>
      <c r="D25" s="1002"/>
      <c r="E25" s="1002"/>
      <c r="F25" s="75"/>
      <c r="G25" s="75"/>
      <c r="H25" s="75"/>
      <c r="I25" s="75"/>
      <c r="J25" s="75"/>
      <c r="K25" s="75"/>
      <c r="L25" s="75"/>
      <c r="M25" s="75"/>
      <c r="N25" s="75"/>
      <c r="O25" s="75"/>
      <c r="P25" s="75"/>
      <c r="Q25" s="75"/>
      <c r="R25" s="75"/>
    </row>
    <row r="26" spans="1:18" ht="15.6">
      <c r="A26" s="108"/>
      <c r="B26" s="108"/>
      <c r="C26" s="108"/>
      <c r="D26" s="54"/>
      <c r="E26" s="54"/>
      <c r="F26" s="75"/>
      <c r="G26" s="75"/>
      <c r="H26" s="75"/>
      <c r="I26" s="75"/>
      <c r="J26" s="75"/>
      <c r="K26" s="75"/>
      <c r="L26" s="75"/>
      <c r="M26" s="75"/>
      <c r="N26" s="75"/>
      <c r="O26" s="75"/>
      <c r="P26" s="75"/>
      <c r="Q26" s="75"/>
      <c r="R26" s="75"/>
    </row>
    <row r="27" spans="1:18" ht="15.6">
      <c r="A27" s="901" t="s">
        <v>374</v>
      </c>
      <c r="B27" s="901"/>
      <c r="C27" s="1002"/>
      <c r="D27" s="1002"/>
      <c r="E27" s="1003"/>
      <c r="F27" s="1003"/>
      <c r="G27" s="1003"/>
      <c r="H27" s="1003"/>
      <c r="I27" s="1003"/>
      <c r="J27" s="1003"/>
      <c r="K27" s="1003"/>
      <c r="L27" s="1003"/>
      <c r="M27" s="1003"/>
      <c r="N27" s="1003"/>
      <c r="O27" s="1003"/>
      <c r="P27" s="1003"/>
      <c r="Q27" s="1003"/>
      <c r="R27" s="1003"/>
    </row>
    <row r="28" spans="1:18" ht="15.6">
      <c r="A28" s="901"/>
      <c r="B28" s="901"/>
      <c r="C28" s="901"/>
      <c r="D28" s="901"/>
      <c r="E28" s="901"/>
      <c r="F28" s="1002"/>
      <c r="G28" s="1002"/>
      <c r="H28" s="1002"/>
      <c r="I28" s="1002"/>
      <c r="J28" s="75"/>
      <c r="K28" s="75"/>
      <c r="L28" s="75"/>
      <c r="M28" s="75"/>
      <c r="N28" s="75"/>
      <c r="O28" s="75"/>
      <c r="P28" s="75"/>
      <c r="Q28" s="75"/>
      <c r="R28" s="75"/>
    </row>
  </sheetData>
  <mergeCells count="11">
    <mergeCell ref="B14:D14"/>
    <mergeCell ref="A5:E5"/>
    <mergeCell ref="B10:D10"/>
    <mergeCell ref="B11:D11"/>
    <mergeCell ref="B12:D12"/>
    <mergeCell ref="B13:D13"/>
    <mergeCell ref="B15:D15"/>
    <mergeCell ref="A23:E23"/>
    <mergeCell ref="A25:E25"/>
    <mergeCell ref="A28:I28"/>
    <mergeCell ref="A27:R27"/>
  </mergeCells>
  <pageMargins left="0.7" right="0.7" top="0.75" bottom="0.75" header="0.3" footer="0.3"/>
  <pageSetup paperSize="9" scale="67" orientation="portrait" verticalDpi="200"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73"/>
  <sheetViews>
    <sheetView view="pageBreakPreview" topLeftCell="A6" zoomScale="70" zoomScaleSheetLayoutView="70" workbookViewId="0">
      <selection activeCell="L18" sqref="L18"/>
    </sheetView>
  </sheetViews>
  <sheetFormatPr defaultColWidth="9.109375" defaultRowHeight="14.4"/>
  <cols>
    <col min="1" max="1" width="56.109375" style="23" customWidth="1"/>
    <col min="2" max="2" width="7.44140625" style="23" customWidth="1"/>
    <col min="3" max="3" width="8.6640625" style="23" customWidth="1"/>
    <col min="4" max="4" width="11.5546875" style="23" customWidth="1"/>
    <col min="5" max="5" width="11.6640625" style="23" customWidth="1"/>
    <col min="6" max="6" width="12.5546875" style="23" customWidth="1"/>
    <col min="7" max="7" width="11.33203125" style="23" customWidth="1"/>
    <col min="8" max="8" width="11" style="23" customWidth="1"/>
    <col min="9" max="9" width="17" style="323" customWidth="1"/>
    <col min="10" max="10" width="7.44140625" style="23" customWidth="1"/>
    <col min="11" max="11" width="15.33203125" style="23" customWidth="1"/>
    <col min="12" max="12" width="9.109375" style="23"/>
    <col min="13" max="13" width="12.5546875" style="23" customWidth="1"/>
    <col min="14" max="14" width="9.109375" style="23"/>
    <col min="15" max="15" width="10.33203125" style="23" customWidth="1"/>
    <col min="16" max="16" width="9.109375" style="23"/>
    <col min="17" max="17" width="9.88671875" style="23" bestFit="1" customWidth="1"/>
    <col min="18" max="18" width="15.109375" style="23" customWidth="1"/>
    <col min="19" max="20" width="9.109375" style="23"/>
    <col min="21" max="21" width="12.33203125" style="23" bestFit="1" customWidth="1"/>
    <col min="22" max="22" width="9.109375" style="23"/>
    <col min="23" max="23" width="13.44140625" style="23" bestFit="1" customWidth="1"/>
    <col min="24" max="16384" width="9.109375" style="23"/>
  </cols>
  <sheetData>
    <row r="1" spans="1:18" ht="15.6">
      <c r="A1" s="246"/>
      <c r="B1" s="246"/>
      <c r="C1" s="246"/>
      <c r="D1" s="246"/>
      <c r="E1" s="246"/>
      <c r="F1" s="246"/>
      <c r="G1" s="246"/>
      <c r="H1" s="246"/>
      <c r="I1" s="338"/>
      <c r="J1" s="246"/>
      <c r="K1" s="339" t="s">
        <v>142</v>
      </c>
    </row>
    <row r="2" spans="1:18" ht="15.6">
      <c r="A2" s="246"/>
      <c r="B2" s="246"/>
      <c r="C2" s="246"/>
      <c r="D2" s="246"/>
      <c r="E2" s="246"/>
      <c r="F2" s="246"/>
      <c r="G2" s="246"/>
      <c r="H2" s="246"/>
      <c r="I2" s="338"/>
      <c r="J2" s="246"/>
      <c r="K2" s="339" t="s">
        <v>6</v>
      </c>
    </row>
    <row r="3" spans="1:18" ht="15.6">
      <c r="A3" s="246"/>
      <c r="B3" s="246"/>
      <c r="C3" s="246"/>
      <c r="D3" s="246"/>
      <c r="E3" s="246"/>
      <c r="F3" s="246"/>
      <c r="G3" s="246"/>
      <c r="H3" s="246"/>
      <c r="I3" s="338"/>
      <c r="J3" s="246"/>
      <c r="K3" s="339" t="s">
        <v>125</v>
      </c>
    </row>
    <row r="4" spans="1:18" ht="15.6">
      <c r="A4" s="246"/>
      <c r="B4" s="246"/>
      <c r="C4" s="246"/>
      <c r="D4" s="246"/>
      <c r="E4" s="246"/>
      <c r="F4" s="246"/>
      <c r="G4" s="246"/>
      <c r="H4" s="246"/>
      <c r="I4" s="338"/>
      <c r="J4" s="246"/>
      <c r="K4" s="246"/>
    </row>
    <row r="5" spans="1:18" ht="20.399999999999999">
      <c r="A5" s="1034" t="s">
        <v>126</v>
      </c>
      <c r="B5" s="1034"/>
      <c r="C5" s="1034"/>
      <c r="D5" s="1034"/>
      <c r="E5" s="1034"/>
      <c r="F5" s="1034"/>
      <c r="G5" s="1034"/>
      <c r="H5" s="1034"/>
      <c r="I5" s="1034"/>
      <c r="J5" s="1034"/>
      <c r="K5" s="1034"/>
    </row>
    <row r="6" spans="1:18" ht="15.6">
      <c r="A6" s="246"/>
      <c r="B6" s="246"/>
      <c r="C6" s="246"/>
      <c r="D6" s="246"/>
      <c r="E6" s="246"/>
      <c r="F6" s="246"/>
      <c r="G6" s="246"/>
      <c r="H6" s="246"/>
      <c r="I6" s="338"/>
      <c r="J6" s="246"/>
      <c r="K6" s="246"/>
    </row>
    <row r="7" spans="1:18" ht="18.600000000000001" thickBot="1">
      <c r="A7" s="592"/>
      <c r="B7" s="592"/>
      <c r="C7" s="592"/>
      <c r="D7" s="592"/>
      <c r="E7" s="592"/>
      <c r="F7" s="592"/>
      <c r="G7" s="592"/>
      <c r="H7" s="592"/>
      <c r="I7" s="340"/>
      <c r="J7" s="592"/>
      <c r="K7" s="341" t="s">
        <v>9</v>
      </c>
    </row>
    <row r="8" spans="1:18" ht="18.600000000000001" thickBot="1">
      <c r="A8" s="342" t="s">
        <v>10</v>
      </c>
      <c r="B8" s="592"/>
      <c r="C8" s="592"/>
      <c r="D8" s="592"/>
      <c r="E8" s="592"/>
      <c r="F8" s="592"/>
      <c r="G8" s="592"/>
      <c r="H8" s="592"/>
      <c r="I8" s="340"/>
      <c r="J8" s="592"/>
      <c r="K8" s="343" t="s">
        <v>627</v>
      </c>
    </row>
    <row r="9" spans="1:18" ht="18.600000000000001" thickBot="1">
      <c r="A9" s="342" t="s">
        <v>11</v>
      </c>
      <c r="B9" s="592"/>
      <c r="C9" s="592"/>
      <c r="D9" s="592"/>
      <c r="E9" s="592"/>
      <c r="F9" s="592"/>
      <c r="G9" s="592"/>
      <c r="H9" s="592"/>
      <c r="I9" s="340"/>
      <c r="J9" s="592"/>
      <c r="K9" s="344" t="s">
        <v>197</v>
      </c>
    </row>
    <row r="10" spans="1:18" ht="33.75" customHeight="1" thickBot="1">
      <c r="A10" s="342" t="s">
        <v>12</v>
      </c>
      <c r="B10" s="1035" t="s">
        <v>13</v>
      </c>
      <c r="C10" s="1035"/>
      <c r="D10" s="1035"/>
      <c r="E10" s="1035"/>
      <c r="F10" s="1035"/>
      <c r="G10" s="1035"/>
      <c r="H10" s="1035"/>
      <c r="I10" s="1035"/>
      <c r="J10" s="1035"/>
      <c r="K10" s="343" t="s">
        <v>14</v>
      </c>
    </row>
    <row r="11" spans="1:18" ht="18.600000000000001" thickBot="1">
      <c r="A11" s="342" t="s">
        <v>15</v>
      </c>
      <c r="B11" s="1035" t="s">
        <v>16</v>
      </c>
      <c r="C11" s="1035"/>
      <c r="D11" s="1035"/>
      <c r="E11" s="1035"/>
      <c r="F11" s="1035"/>
      <c r="G11" s="1035"/>
      <c r="H11" s="1035"/>
      <c r="I11" s="1035"/>
      <c r="J11" s="1035"/>
      <c r="K11" s="343" t="s">
        <v>17</v>
      </c>
    </row>
    <row r="12" spans="1:18" ht="18.600000000000001" thickBot="1">
      <c r="A12" s="342" t="s">
        <v>18</v>
      </c>
      <c r="B12" s="1035" t="s">
        <v>83</v>
      </c>
      <c r="C12" s="1035"/>
      <c r="D12" s="1035"/>
      <c r="E12" s="1036"/>
      <c r="F12" s="1036"/>
      <c r="G12" s="1036"/>
      <c r="H12" s="1036"/>
      <c r="I12" s="1036"/>
      <c r="J12" s="1037"/>
      <c r="K12" s="343" t="s">
        <v>19</v>
      </c>
    </row>
    <row r="13" spans="1:18" ht="19.5" customHeight="1" thickBot="1">
      <c r="A13" s="342" t="s">
        <v>20</v>
      </c>
      <c r="B13" s="1035" t="s">
        <v>21</v>
      </c>
      <c r="C13" s="1035"/>
      <c r="D13" s="1035"/>
      <c r="E13" s="1035"/>
      <c r="F13" s="1035"/>
      <c r="G13" s="1035"/>
      <c r="H13" s="1035"/>
      <c r="I13" s="1035"/>
      <c r="J13" s="1035"/>
      <c r="K13" s="343" t="s">
        <v>22</v>
      </c>
      <c r="L13" s="1038" t="s">
        <v>501</v>
      </c>
      <c r="M13" s="1038"/>
      <c r="N13" s="1038"/>
      <c r="O13" s="1038"/>
      <c r="P13" s="1038"/>
      <c r="Q13" s="1038"/>
      <c r="R13" s="1038"/>
    </row>
    <row r="14" spans="1:18" ht="19.5" customHeight="1" thickBot="1">
      <c r="A14" s="342" t="s">
        <v>23</v>
      </c>
      <c r="B14" s="1035" t="s">
        <v>194</v>
      </c>
      <c r="C14" s="1039"/>
      <c r="D14" s="1039"/>
      <c r="E14" s="1039"/>
      <c r="F14" s="1039"/>
      <c r="G14" s="1039"/>
      <c r="H14" s="1039"/>
      <c r="I14" s="340"/>
      <c r="J14" s="592"/>
      <c r="K14" s="343" t="s">
        <v>195</v>
      </c>
      <c r="L14" s="1038"/>
      <c r="M14" s="1038"/>
      <c r="N14" s="1038"/>
      <c r="O14" s="1038"/>
      <c r="P14" s="1038"/>
      <c r="Q14" s="1038"/>
      <c r="R14" s="1038"/>
    </row>
    <row r="15" spans="1:18" ht="19.5" customHeight="1" thickBot="1">
      <c r="A15" s="342" t="s">
        <v>24</v>
      </c>
      <c r="B15" s="1035" t="s">
        <v>127</v>
      </c>
      <c r="C15" s="1035"/>
      <c r="D15" s="1035"/>
      <c r="E15" s="1035"/>
      <c r="F15" s="1035"/>
      <c r="G15" s="1035"/>
      <c r="H15" s="1035"/>
      <c r="I15" s="1035"/>
      <c r="J15" s="1035"/>
      <c r="K15" s="343" t="s">
        <v>128</v>
      </c>
      <c r="L15" s="1038"/>
      <c r="M15" s="1038"/>
      <c r="N15" s="1038"/>
      <c r="O15" s="1038"/>
      <c r="P15" s="1038"/>
      <c r="Q15" s="1038"/>
      <c r="R15" s="1038"/>
    </row>
    <row r="16" spans="1:18" ht="18.600000000000001" thickBot="1">
      <c r="A16" s="592"/>
      <c r="B16" s="592"/>
      <c r="C16" s="592"/>
      <c r="D16" s="592"/>
      <c r="E16" s="592"/>
      <c r="F16" s="592"/>
      <c r="G16" s="592"/>
      <c r="H16" s="592"/>
      <c r="I16" s="340"/>
      <c r="J16" s="592"/>
      <c r="K16" s="592"/>
      <c r="L16" s="1038"/>
      <c r="M16" s="1038"/>
      <c r="N16" s="1038"/>
      <c r="O16" s="1038"/>
      <c r="P16" s="1038"/>
      <c r="Q16" s="1038"/>
      <c r="R16" s="1038"/>
    </row>
    <row r="17" spans="1:21" ht="223.5" customHeight="1" thickBot="1">
      <c r="A17" s="345" t="s">
        <v>129</v>
      </c>
      <c r="B17" s="345" t="s">
        <v>130</v>
      </c>
      <c r="C17" s="345" t="s">
        <v>131</v>
      </c>
      <c r="D17" s="345" t="s">
        <v>652</v>
      </c>
      <c r="E17" s="345" t="s">
        <v>132</v>
      </c>
      <c r="F17" s="345" t="s">
        <v>133</v>
      </c>
      <c r="G17" s="345" t="s">
        <v>134</v>
      </c>
      <c r="H17" s="345" t="s">
        <v>135</v>
      </c>
      <c r="I17" s="346" t="s">
        <v>136</v>
      </c>
      <c r="J17" s="345" t="s">
        <v>137</v>
      </c>
      <c r="K17" s="347" t="s">
        <v>138</v>
      </c>
      <c r="L17" s="1016" t="s">
        <v>835</v>
      </c>
      <c r="M17" s="1017"/>
      <c r="P17" s="1018" t="s">
        <v>364</v>
      </c>
    </row>
    <row r="18" spans="1:21" ht="43.2">
      <c r="A18" s="345">
        <v>1</v>
      </c>
      <c r="B18" s="345">
        <v>2</v>
      </c>
      <c r="C18" s="345">
        <v>3</v>
      </c>
      <c r="D18" s="345">
        <v>4</v>
      </c>
      <c r="E18" s="345">
        <v>5</v>
      </c>
      <c r="F18" s="345">
        <v>6</v>
      </c>
      <c r="G18" s="345">
        <v>7</v>
      </c>
      <c r="H18" s="345">
        <v>8</v>
      </c>
      <c r="I18" s="346">
        <v>9</v>
      </c>
      <c r="J18" s="345">
        <v>10</v>
      </c>
      <c r="K18" s="345">
        <v>11</v>
      </c>
      <c r="O18" s="23" t="s">
        <v>366</v>
      </c>
      <c r="P18" s="1018"/>
      <c r="Q18" s="593" t="s">
        <v>365</v>
      </c>
    </row>
    <row r="19" spans="1:21" s="448" customFormat="1" ht="15.75" hidden="1" customHeight="1" thickBot="1">
      <c r="A19" s="503" t="s">
        <v>190</v>
      </c>
      <c r="B19" s="504">
        <v>1</v>
      </c>
      <c r="C19" s="504">
        <v>2445</v>
      </c>
      <c r="D19" s="504">
        <v>13</v>
      </c>
      <c r="E19" s="504">
        <v>568.6</v>
      </c>
      <c r="F19" s="505">
        <f>E19/100*D19</f>
        <v>73.918000000000006</v>
      </c>
      <c r="G19" s="506"/>
      <c r="H19" s="505">
        <f>G19*F19/1000</f>
        <v>0</v>
      </c>
      <c r="I19" s="506">
        <f>H19*12</f>
        <v>0</v>
      </c>
      <c r="J19" s="505">
        <v>0</v>
      </c>
      <c r="K19" s="506">
        <f>I19</f>
        <v>0</v>
      </c>
      <c r="L19" s="1019" t="s">
        <v>514</v>
      </c>
      <c r="N19" s="448" t="s">
        <v>363</v>
      </c>
      <c r="O19" s="507">
        <f>F19*B19</f>
        <v>73.918000000000006</v>
      </c>
      <c r="P19" s="448">
        <v>12</v>
      </c>
      <c r="Q19" s="508">
        <f>O19*P19</f>
        <v>887.01600000000008</v>
      </c>
    </row>
    <row r="20" spans="1:21" s="448" customFormat="1" ht="15.75" hidden="1" customHeight="1">
      <c r="A20" s="509" t="s">
        <v>571</v>
      </c>
      <c r="B20" s="510">
        <v>1</v>
      </c>
      <c r="C20" s="510">
        <v>1700</v>
      </c>
      <c r="D20" s="510">
        <v>11.5</v>
      </c>
      <c r="E20" s="510">
        <v>1400</v>
      </c>
      <c r="F20" s="511">
        <v>161</v>
      </c>
      <c r="G20" s="506"/>
      <c r="H20" s="505">
        <f>G20*F20/1000</f>
        <v>0</v>
      </c>
      <c r="I20" s="506">
        <f>H20*12</f>
        <v>0</v>
      </c>
      <c r="J20" s="505">
        <v>1</v>
      </c>
      <c r="K20" s="506">
        <f>I20</f>
        <v>0</v>
      </c>
      <c r="L20" s="1020"/>
      <c r="O20" s="507">
        <f>F20*B20</f>
        <v>161</v>
      </c>
      <c r="P20" s="448">
        <v>12</v>
      </c>
      <c r="Q20" s="508">
        <f>O20*P20</f>
        <v>1932</v>
      </c>
      <c r="R20" s="1023" t="s">
        <v>653</v>
      </c>
      <c r="S20" s="1024"/>
      <c r="T20" s="1025"/>
    </row>
    <row r="21" spans="1:21" s="448" customFormat="1" ht="15.75" hidden="1" customHeight="1">
      <c r="A21" s="512" t="s">
        <v>187</v>
      </c>
      <c r="B21" s="513">
        <v>1</v>
      </c>
      <c r="C21" s="513">
        <v>1700</v>
      </c>
      <c r="D21" s="513">
        <v>11.5</v>
      </c>
      <c r="E21" s="513">
        <v>1900</v>
      </c>
      <c r="F21" s="505">
        <f t="shared" ref="F21:F37" si="0">E21/100*D21</f>
        <v>218.5</v>
      </c>
      <c r="G21" s="506"/>
      <c r="H21" s="505">
        <f t="shared" ref="H21:H37" si="1">G21*F21/1000</f>
        <v>0</v>
      </c>
      <c r="I21" s="506">
        <f t="shared" ref="I21:I31" si="2">H21*12</f>
        <v>0</v>
      </c>
      <c r="J21" s="514">
        <v>0</v>
      </c>
      <c r="K21" s="506">
        <f t="shared" ref="K21:K51" si="3">I21</f>
        <v>0</v>
      </c>
      <c r="L21" s="1020"/>
      <c r="N21" s="448" t="s">
        <v>363</v>
      </c>
      <c r="O21" s="507">
        <f t="shared" ref="O21:O32" si="4">F21*B21</f>
        <v>218.5</v>
      </c>
      <c r="P21" s="448">
        <v>12</v>
      </c>
      <c r="Q21" s="508">
        <f t="shared" ref="Q21:Q39" si="5">O21*P21</f>
        <v>2622</v>
      </c>
      <c r="R21" s="1026"/>
      <c r="S21" s="1027"/>
      <c r="T21" s="1028"/>
    </row>
    <row r="22" spans="1:21" s="448" customFormat="1" ht="15.75" hidden="1" customHeight="1">
      <c r="A22" s="512" t="s">
        <v>241</v>
      </c>
      <c r="B22" s="513">
        <v>1</v>
      </c>
      <c r="C22" s="513">
        <v>1700</v>
      </c>
      <c r="D22" s="513">
        <v>11.3</v>
      </c>
      <c r="E22" s="513">
        <v>1400</v>
      </c>
      <c r="F22" s="505">
        <f t="shared" si="0"/>
        <v>158.20000000000002</v>
      </c>
      <c r="G22" s="506"/>
      <c r="H22" s="505">
        <f t="shared" si="1"/>
        <v>0</v>
      </c>
      <c r="I22" s="506">
        <f t="shared" si="2"/>
        <v>0</v>
      </c>
      <c r="J22" s="514">
        <v>0</v>
      </c>
      <c r="K22" s="506">
        <f t="shared" si="3"/>
        <v>0</v>
      </c>
      <c r="L22" s="1020"/>
      <c r="N22" s="448" t="s">
        <v>363</v>
      </c>
      <c r="O22" s="507">
        <f t="shared" si="4"/>
        <v>158.20000000000002</v>
      </c>
      <c r="P22" s="448">
        <v>12</v>
      </c>
      <c r="Q22" s="508">
        <f t="shared" si="5"/>
        <v>1898.4</v>
      </c>
      <c r="R22" s="1026"/>
      <c r="S22" s="1027"/>
      <c r="T22" s="1028"/>
    </row>
    <row r="23" spans="1:21" s="448" customFormat="1" ht="15.75" hidden="1" customHeight="1">
      <c r="A23" s="512" t="s">
        <v>242</v>
      </c>
      <c r="B23" s="513">
        <v>1</v>
      </c>
      <c r="C23" s="513">
        <v>1700</v>
      </c>
      <c r="D23" s="513">
        <v>11.5</v>
      </c>
      <c r="E23" s="513">
        <v>1400</v>
      </c>
      <c r="F23" s="505">
        <v>158.19999999999999</v>
      </c>
      <c r="G23" s="506"/>
      <c r="H23" s="505">
        <f t="shared" si="1"/>
        <v>0</v>
      </c>
      <c r="I23" s="506">
        <f t="shared" si="2"/>
        <v>0</v>
      </c>
      <c r="J23" s="514">
        <v>0</v>
      </c>
      <c r="K23" s="506">
        <f t="shared" si="3"/>
        <v>0</v>
      </c>
      <c r="L23" s="1020"/>
      <c r="N23" s="448" t="s">
        <v>363</v>
      </c>
      <c r="O23" s="507">
        <f t="shared" si="4"/>
        <v>158.19999999999999</v>
      </c>
      <c r="P23" s="448">
        <v>12</v>
      </c>
      <c r="Q23" s="508">
        <f t="shared" si="5"/>
        <v>1898.3999999999999</v>
      </c>
      <c r="R23" s="1026"/>
      <c r="S23" s="1027"/>
      <c r="T23" s="1028"/>
    </row>
    <row r="24" spans="1:21" s="448" customFormat="1" ht="15.75" hidden="1" customHeight="1">
      <c r="A24" s="512" t="s">
        <v>188</v>
      </c>
      <c r="B24" s="513">
        <v>1</v>
      </c>
      <c r="C24" s="513">
        <v>1700</v>
      </c>
      <c r="D24" s="513">
        <v>11.5</v>
      </c>
      <c r="E24" s="513">
        <v>1400</v>
      </c>
      <c r="F24" s="505">
        <f t="shared" si="0"/>
        <v>161</v>
      </c>
      <c r="G24" s="506"/>
      <c r="H24" s="505">
        <f t="shared" si="1"/>
        <v>0</v>
      </c>
      <c r="I24" s="506">
        <f>H24*12</f>
        <v>0</v>
      </c>
      <c r="J24" s="514">
        <v>0</v>
      </c>
      <c r="K24" s="506">
        <f t="shared" si="3"/>
        <v>0</v>
      </c>
      <c r="L24" s="1020"/>
      <c r="N24" s="448" t="s">
        <v>363</v>
      </c>
      <c r="O24" s="507">
        <f t="shared" si="4"/>
        <v>161</v>
      </c>
      <c r="P24" s="448">
        <v>12</v>
      </c>
      <c r="Q24" s="508">
        <f t="shared" si="5"/>
        <v>1932</v>
      </c>
      <c r="R24" s="1026"/>
      <c r="S24" s="1027"/>
      <c r="T24" s="1028"/>
    </row>
    <row r="25" spans="1:21" s="448" customFormat="1" ht="15.75" hidden="1" customHeight="1">
      <c r="A25" s="512" t="s">
        <v>243</v>
      </c>
      <c r="B25" s="513">
        <v>1</v>
      </c>
      <c r="C25" s="513">
        <v>1500</v>
      </c>
      <c r="D25" s="513">
        <v>8.5</v>
      </c>
      <c r="E25" s="513">
        <v>1000</v>
      </c>
      <c r="F25" s="505">
        <f t="shared" si="0"/>
        <v>85</v>
      </c>
      <c r="G25" s="506"/>
      <c r="H25" s="505">
        <f t="shared" si="1"/>
        <v>0</v>
      </c>
      <c r="I25" s="506">
        <f t="shared" si="2"/>
        <v>0</v>
      </c>
      <c r="J25" s="514">
        <v>0</v>
      </c>
      <c r="K25" s="506">
        <f t="shared" si="3"/>
        <v>0</v>
      </c>
      <c r="L25" s="1020"/>
      <c r="M25" s="508"/>
      <c r="N25" s="448" t="s">
        <v>363</v>
      </c>
      <c r="O25" s="507">
        <f t="shared" si="4"/>
        <v>85</v>
      </c>
      <c r="P25" s="448">
        <v>12</v>
      </c>
      <c r="Q25" s="508">
        <f t="shared" si="5"/>
        <v>1020</v>
      </c>
      <c r="R25" s="1026"/>
      <c r="S25" s="1027"/>
      <c r="T25" s="1028"/>
    </row>
    <row r="26" spans="1:21" s="448" customFormat="1" ht="15.75" hidden="1" customHeight="1">
      <c r="A26" s="512" t="s">
        <v>189</v>
      </c>
      <c r="B26" s="513">
        <v>1</v>
      </c>
      <c r="C26" s="513">
        <v>1690</v>
      </c>
      <c r="D26" s="513">
        <v>11.3</v>
      </c>
      <c r="E26" s="513">
        <v>1400</v>
      </c>
      <c r="F26" s="505">
        <f t="shared" si="0"/>
        <v>158.20000000000002</v>
      </c>
      <c r="G26" s="506"/>
      <c r="H26" s="505">
        <f t="shared" si="1"/>
        <v>0</v>
      </c>
      <c r="I26" s="506">
        <f t="shared" si="2"/>
        <v>0</v>
      </c>
      <c r="J26" s="514">
        <v>0</v>
      </c>
      <c r="K26" s="506">
        <f t="shared" si="3"/>
        <v>0</v>
      </c>
      <c r="L26" s="1020"/>
      <c r="N26" s="448" t="s">
        <v>363</v>
      </c>
      <c r="O26" s="507">
        <f t="shared" si="4"/>
        <v>158.20000000000002</v>
      </c>
      <c r="P26" s="448">
        <v>12</v>
      </c>
      <c r="Q26" s="508">
        <f>O26*P26</f>
        <v>1898.4</v>
      </c>
      <c r="R26" s="1026"/>
      <c r="S26" s="1027"/>
      <c r="T26" s="1028"/>
    </row>
    <row r="27" spans="1:21" s="448" customFormat="1" ht="15.75" hidden="1" customHeight="1">
      <c r="A27" s="512" t="s">
        <v>244</v>
      </c>
      <c r="B27" s="513">
        <v>1</v>
      </c>
      <c r="C27" s="513">
        <v>1690</v>
      </c>
      <c r="D27" s="513">
        <v>11.3</v>
      </c>
      <c r="E27" s="513">
        <v>1400</v>
      </c>
      <c r="F27" s="505">
        <f t="shared" si="0"/>
        <v>158.20000000000002</v>
      </c>
      <c r="G27" s="506"/>
      <c r="H27" s="505">
        <f>G27*F27/1000</f>
        <v>0</v>
      </c>
      <c r="I27" s="506">
        <f>H27*12</f>
        <v>0</v>
      </c>
      <c r="J27" s="514">
        <v>0</v>
      </c>
      <c r="K27" s="506">
        <f t="shared" si="3"/>
        <v>0</v>
      </c>
      <c r="L27" s="1020"/>
      <c r="N27" s="448" t="s">
        <v>363</v>
      </c>
      <c r="O27" s="507">
        <f t="shared" si="4"/>
        <v>158.20000000000002</v>
      </c>
      <c r="P27" s="448">
        <v>12</v>
      </c>
      <c r="Q27" s="508">
        <f t="shared" si="5"/>
        <v>1898.4</v>
      </c>
      <c r="R27" s="1026"/>
      <c r="S27" s="1027"/>
      <c r="T27" s="1028"/>
    </row>
    <row r="28" spans="1:21" s="448" customFormat="1" ht="15.75" hidden="1" customHeight="1">
      <c r="A28" s="512" t="s">
        <v>703</v>
      </c>
      <c r="B28" s="515">
        <v>1</v>
      </c>
      <c r="C28" s="513">
        <v>1690</v>
      </c>
      <c r="D28" s="515">
        <v>11.3</v>
      </c>
      <c r="E28" s="515">
        <v>1400</v>
      </c>
      <c r="F28" s="511">
        <f t="shared" si="0"/>
        <v>158.20000000000002</v>
      </c>
      <c r="G28" s="506"/>
      <c r="H28" s="505">
        <f>G28*F28/1000</f>
        <v>0</v>
      </c>
      <c r="I28" s="506">
        <f>H28*12</f>
        <v>0</v>
      </c>
      <c r="J28" s="514">
        <v>0</v>
      </c>
      <c r="K28" s="506">
        <f t="shared" si="3"/>
        <v>0</v>
      </c>
      <c r="L28" s="1020"/>
      <c r="O28" s="507">
        <f t="shared" si="4"/>
        <v>158.20000000000002</v>
      </c>
      <c r="P28" s="448">
        <v>12</v>
      </c>
      <c r="Q28" s="508">
        <f t="shared" si="5"/>
        <v>1898.4</v>
      </c>
      <c r="R28" s="1026"/>
      <c r="S28" s="1027"/>
      <c r="T28" s="1028"/>
    </row>
    <row r="29" spans="1:21" s="448" customFormat="1" ht="15.75" hidden="1" customHeight="1" thickBot="1">
      <c r="A29" s="512" t="s">
        <v>245</v>
      </c>
      <c r="B29" s="513">
        <v>1</v>
      </c>
      <c r="C29" s="513">
        <v>2450</v>
      </c>
      <c r="D29" s="513">
        <v>17.2</v>
      </c>
      <c r="E29" s="513">
        <v>1100</v>
      </c>
      <c r="F29" s="505">
        <f>E29/100*D29</f>
        <v>189.2</v>
      </c>
      <c r="G29" s="506"/>
      <c r="H29" s="505">
        <f t="shared" si="1"/>
        <v>0</v>
      </c>
      <c r="I29" s="506">
        <f t="shared" si="2"/>
        <v>0</v>
      </c>
      <c r="J29" s="514">
        <v>0</v>
      </c>
      <c r="K29" s="506">
        <f t="shared" si="3"/>
        <v>0</v>
      </c>
      <c r="L29" s="1020"/>
      <c r="N29" s="448" t="s">
        <v>363</v>
      </c>
      <c r="O29" s="507">
        <f t="shared" si="4"/>
        <v>189.2</v>
      </c>
      <c r="P29" s="448">
        <v>12</v>
      </c>
      <c r="Q29" s="508">
        <f t="shared" si="5"/>
        <v>2270.3999999999996</v>
      </c>
      <c r="R29" s="1029"/>
      <c r="S29" s="1030"/>
      <c r="T29" s="1031"/>
    </row>
    <row r="30" spans="1:21" s="448" customFormat="1" ht="15.75" hidden="1" customHeight="1">
      <c r="A30" s="512" t="s">
        <v>246</v>
      </c>
      <c r="B30" s="513">
        <v>1</v>
      </c>
      <c r="C30" s="513">
        <v>2445</v>
      </c>
      <c r="D30" s="513">
        <v>15.5</v>
      </c>
      <c r="E30" s="513">
        <v>749.8</v>
      </c>
      <c r="F30" s="505">
        <f t="shared" si="0"/>
        <v>116.21899999999999</v>
      </c>
      <c r="G30" s="506"/>
      <c r="H30" s="505">
        <f t="shared" si="1"/>
        <v>0</v>
      </c>
      <c r="I30" s="506">
        <f t="shared" si="2"/>
        <v>0</v>
      </c>
      <c r="J30" s="514">
        <v>0</v>
      </c>
      <c r="K30" s="506">
        <f t="shared" si="3"/>
        <v>0</v>
      </c>
      <c r="L30" s="1020"/>
      <c r="N30" s="448" t="s">
        <v>363</v>
      </c>
      <c r="O30" s="507">
        <f t="shared" si="4"/>
        <v>116.21899999999999</v>
      </c>
      <c r="P30" s="448">
        <v>12</v>
      </c>
      <c r="Q30" s="508">
        <f t="shared" si="5"/>
        <v>1394.6279999999999</v>
      </c>
    </row>
    <row r="31" spans="1:21" s="448" customFormat="1" ht="15.75" hidden="1" customHeight="1">
      <c r="A31" s="512" t="s">
        <v>247</v>
      </c>
      <c r="B31" s="513">
        <v>1</v>
      </c>
      <c r="C31" s="513">
        <v>2445</v>
      </c>
      <c r="D31" s="513">
        <v>15.5</v>
      </c>
      <c r="E31" s="513">
        <v>750</v>
      </c>
      <c r="F31" s="505">
        <f>E31/100*D31</f>
        <v>116.25</v>
      </c>
      <c r="G31" s="506"/>
      <c r="H31" s="505">
        <f>G31*F31/1000</f>
        <v>0</v>
      </c>
      <c r="I31" s="506">
        <f t="shared" si="2"/>
        <v>0</v>
      </c>
      <c r="J31" s="514">
        <v>0</v>
      </c>
      <c r="K31" s="506">
        <f t="shared" si="3"/>
        <v>0</v>
      </c>
      <c r="L31" s="1020"/>
      <c r="N31" s="448" t="s">
        <v>363</v>
      </c>
      <c r="O31" s="507">
        <f t="shared" si="4"/>
        <v>116.25</v>
      </c>
      <c r="P31" s="448">
        <v>12</v>
      </c>
      <c r="Q31" s="508">
        <f t="shared" si="5"/>
        <v>1395</v>
      </c>
    </row>
    <row r="32" spans="1:21" s="448" customFormat="1" ht="15.75" hidden="1" customHeight="1">
      <c r="A32" s="512" t="s">
        <v>248</v>
      </c>
      <c r="B32" s="512">
        <v>1</v>
      </c>
      <c r="C32" s="512">
        <v>1700</v>
      </c>
      <c r="D32" s="512">
        <v>11.5</v>
      </c>
      <c r="E32" s="512">
        <v>1900</v>
      </c>
      <c r="F32" s="505">
        <f t="shared" si="0"/>
        <v>218.5</v>
      </c>
      <c r="G32" s="506"/>
      <c r="H32" s="505">
        <f t="shared" si="1"/>
        <v>0</v>
      </c>
      <c r="I32" s="506">
        <f>H32*12</f>
        <v>0</v>
      </c>
      <c r="J32" s="514">
        <v>0</v>
      </c>
      <c r="K32" s="506">
        <f t="shared" si="3"/>
        <v>0</v>
      </c>
      <c r="L32" s="1021"/>
      <c r="N32" s="448" t="s">
        <v>363</v>
      </c>
      <c r="O32" s="507">
        <f t="shared" si="4"/>
        <v>218.5</v>
      </c>
      <c r="P32" s="448">
        <v>12</v>
      </c>
      <c r="Q32" s="508">
        <f t="shared" si="5"/>
        <v>2622</v>
      </c>
      <c r="R32" s="1032" t="s">
        <v>369</v>
      </c>
      <c r="S32" s="1032"/>
      <c r="T32" s="516" t="s">
        <v>543</v>
      </c>
      <c r="U32" s="516" t="s">
        <v>175</v>
      </c>
    </row>
    <row r="33" spans="1:21" ht="15.75" customHeight="1">
      <c r="A33" s="146" t="s">
        <v>186</v>
      </c>
      <c r="B33" s="146"/>
      <c r="C33" s="146"/>
      <c r="D33" s="146"/>
      <c r="E33" s="146"/>
      <c r="F33" s="144">
        <v>171.5</v>
      </c>
      <c r="G33" s="324"/>
      <c r="H33" s="145">
        <f>G33*F33/1000</f>
        <v>0</v>
      </c>
      <c r="I33" s="324">
        <f>H33*12*2</f>
        <v>0</v>
      </c>
      <c r="J33" s="147">
        <v>0</v>
      </c>
      <c r="K33" s="324">
        <f>I33</f>
        <v>0</v>
      </c>
      <c r="M33" s="23" t="s">
        <v>654</v>
      </c>
      <c r="N33" s="23" t="s">
        <v>363</v>
      </c>
      <c r="O33" s="323">
        <f>F33*B33</f>
        <v>0</v>
      </c>
      <c r="P33" s="23">
        <v>12</v>
      </c>
      <c r="Q33" s="199">
        <f t="shared" si="5"/>
        <v>0</v>
      </c>
      <c r="R33" s="349"/>
      <c r="S33" s="350" t="s">
        <v>367</v>
      </c>
      <c r="T33" s="348">
        <v>214.22499999999999</v>
      </c>
      <c r="U33" s="351">
        <f>R33*T33</f>
        <v>0</v>
      </c>
    </row>
    <row r="34" spans="1:21" ht="15.75" customHeight="1">
      <c r="A34" s="146" t="s">
        <v>179</v>
      </c>
      <c r="B34" s="146">
        <v>1</v>
      </c>
      <c r="C34" s="146"/>
      <c r="D34" s="146"/>
      <c r="E34" s="146"/>
      <c r="F34" s="145"/>
      <c r="G34" s="359"/>
      <c r="H34" s="145"/>
      <c r="I34" s="324">
        <f>C34*G34/1000</f>
        <v>0</v>
      </c>
      <c r="J34" s="147">
        <v>0</v>
      </c>
      <c r="K34" s="324">
        <f t="shared" si="3"/>
        <v>0</v>
      </c>
      <c r="L34" s="199" t="s">
        <v>361</v>
      </c>
      <c r="O34" s="323">
        <f>F34</f>
        <v>0</v>
      </c>
      <c r="P34" s="23">
        <v>12</v>
      </c>
      <c r="Q34" s="199">
        <f t="shared" si="5"/>
        <v>0</v>
      </c>
      <c r="R34" s="349">
        <f>C34</f>
        <v>0</v>
      </c>
      <c r="S34" s="350" t="s">
        <v>368</v>
      </c>
      <c r="T34" s="352">
        <v>1003.2</v>
      </c>
      <c r="U34" s="351">
        <f t="shared" ref="U34:U35" si="6">R34*T34</f>
        <v>0</v>
      </c>
    </row>
    <row r="35" spans="1:21" s="448" customFormat="1" ht="15.75" customHeight="1">
      <c r="A35" s="513" t="s">
        <v>139</v>
      </c>
      <c r="B35" s="513">
        <v>1</v>
      </c>
      <c r="C35" s="513">
        <v>200</v>
      </c>
      <c r="D35" s="513">
        <v>16.3</v>
      </c>
      <c r="E35" s="520"/>
      <c r="F35" s="505">
        <f>E35/100*D35</f>
        <v>0</v>
      </c>
      <c r="G35" s="521"/>
      <c r="H35" s="505">
        <f>G35*F35/1000</f>
        <v>0</v>
      </c>
      <c r="I35" s="506">
        <f>H35*12</f>
        <v>0</v>
      </c>
      <c r="J35" s="514">
        <v>0</v>
      </c>
      <c r="K35" s="506">
        <f t="shared" si="3"/>
        <v>0</v>
      </c>
      <c r="L35" s="1033" t="s">
        <v>510</v>
      </c>
      <c r="M35" s="448" t="s">
        <v>362</v>
      </c>
      <c r="O35" s="507">
        <f>F35</f>
        <v>0</v>
      </c>
      <c r="P35" s="448">
        <v>12</v>
      </c>
      <c r="Q35" s="508">
        <f t="shared" si="5"/>
        <v>0</v>
      </c>
      <c r="R35" s="522"/>
      <c r="S35" s="523" t="s">
        <v>362</v>
      </c>
      <c r="T35" s="524">
        <v>470.25</v>
      </c>
      <c r="U35" s="525">
        <f t="shared" si="6"/>
        <v>0</v>
      </c>
    </row>
    <row r="36" spans="1:21" s="448" customFormat="1" ht="15.75" customHeight="1">
      <c r="A36" s="513" t="s">
        <v>177</v>
      </c>
      <c r="B36" s="513">
        <v>4</v>
      </c>
      <c r="C36" s="513">
        <v>70</v>
      </c>
      <c r="D36" s="513">
        <v>6.5</v>
      </c>
      <c r="E36" s="520"/>
      <c r="F36" s="505">
        <f>E36/100*D36</f>
        <v>0</v>
      </c>
      <c r="G36" s="521"/>
      <c r="H36" s="505">
        <f>G36*F36/1000</f>
        <v>0</v>
      </c>
      <c r="I36" s="506">
        <f>H36*12*B36</f>
        <v>0</v>
      </c>
      <c r="J36" s="514">
        <v>0</v>
      </c>
      <c r="K36" s="506">
        <f t="shared" si="3"/>
        <v>0</v>
      </c>
      <c r="L36" s="1033"/>
      <c r="M36" s="448" t="s">
        <v>362</v>
      </c>
      <c r="O36" s="507">
        <f>F36*B36</f>
        <v>0</v>
      </c>
      <c r="P36" s="448">
        <v>12</v>
      </c>
      <c r="Q36" s="508">
        <f t="shared" si="5"/>
        <v>0</v>
      </c>
      <c r="U36" s="508">
        <f>SUM(U33:U35)</f>
        <v>0</v>
      </c>
    </row>
    <row r="37" spans="1:21" s="448" customFormat="1" ht="15.75" customHeight="1">
      <c r="A37" s="513" t="s">
        <v>140</v>
      </c>
      <c r="B37" s="513">
        <v>3</v>
      </c>
      <c r="C37" s="513">
        <v>180</v>
      </c>
      <c r="D37" s="513">
        <v>14.8</v>
      </c>
      <c r="E37" s="520"/>
      <c r="F37" s="505">
        <f t="shared" si="0"/>
        <v>0</v>
      </c>
      <c r="G37" s="521"/>
      <c r="H37" s="505">
        <f t="shared" si="1"/>
        <v>0</v>
      </c>
      <c r="I37" s="506">
        <f>H37*12*B37</f>
        <v>0</v>
      </c>
      <c r="J37" s="514">
        <v>0</v>
      </c>
      <c r="K37" s="506">
        <f t="shared" si="3"/>
        <v>0</v>
      </c>
      <c r="L37" s="1033"/>
      <c r="M37" s="448" t="s">
        <v>575</v>
      </c>
      <c r="O37" s="507">
        <f>F37*B37</f>
        <v>0</v>
      </c>
      <c r="P37" s="448">
        <v>12</v>
      </c>
      <c r="Q37" s="508">
        <f t="shared" si="5"/>
        <v>0</v>
      </c>
    </row>
    <row r="38" spans="1:21" s="448" customFormat="1" ht="15.75" customHeight="1">
      <c r="A38" s="513" t="s">
        <v>515</v>
      </c>
      <c r="B38" s="519">
        <v>1</v>
      </c>
      <c r="C38" s="519">
        <v>210</v>
      </c>
      <c r="D38" s="519">
        <v>14</v>
      </c>
      <c r="E38" s="526"/>
      <c r="F38" s="505">
        <f>E38/100*D38</f>
        <v>0</v>
      </c>
      <c r="G38" s="521"/>
      <c r="H38" s="505">
        <f>G38*F38/1000</f>
        <v>0</v>
      </c>
      <c r="I38" s="506">
        <f t="shared" ref="I38:I39" si="7">H38*12*B38</f>
        <v>0</v>
      </c>
      <c r="J38" s="514">
        <v>0</v>
      </c>
      <c r="K38" s="506">
        <f t="shared" si="3"/>
        <v>0</v>
      </c>
      <c r="L38" s="1033"/>
      <c r="M38" s="448" t="s">
        <v>656</v>
      </c>
      <c r="O38" s="507">
        <f>F38*B38</f>
        <v>0</v>
      </c>
      <c r="P38" s="448">
        <v>12</v>
      </c>
      <c r="Q38" s="508">
        <f t="shared" si="5"/>
        <v>0</v>
      </c>
    </row>
    <row r="39" spans="1:21" s="448" customFormat="1" ht="15.75" customHeight="1">
      <c r="A39" s="517" t="s">
        <v>629</v>
      </c>
      <c r="B39" s="518">
        <v>2</v>
      </c>
      <c r="C39" s="518">
        <v>7599</v>
      </c>
      <c r="D39" s="518">
        <v>18</v>
      </c>
      <c r="E39" s="527"/>
      <c r="F39" s="505">
        <f>E39/100*D39</f>
        <v>0</v>
      </c>
      <c r="G39" s="521"/>
      <c r="H39" s="505">
        <f t="shared" ref="H39:H51" si="8">G39*F39/1000</f>
        <v>0</v>
      </c>
      <c r="I39" s="506">
        <f t="shared" si="7"/>
        <v>0</v>
      </c>
      <c r="J39" s="514">
        <v>0</v>
      </c>
      <c r="K39" s="506">
        <f t="shared" si="3"/>
        <v>0</v>
      </c>
      <c r="L39" s="528"/>
      <c r="M39" s="448" t="s">
        <v>362</v>
      </c>
      <c r="O39" s="507">
        <f t="shared" ref="O39:O57" si="9">F39*B39</f>
        <v>0</v>
      </c>
      <c r="P39" s="448">
        <v>12</v>
      </c>
      <c r="Q39" s="508">
        <f t="shared" si="5"/>
        <v>0</v>
      </c>
    </row>
    <row r="40" spans="1:21" s="448" customFormat="1" ht="15.75" hidden="1" customHeight="1">
      <c r="A40" s="517"/>
      <c r="B40" s="518"/>
      <c r="C40" s="518"/>
      <c r="D40" s="518"/>
      <c r="E40" s="527"/>
      <c r="F40" s="660"/>
      <c r="G40" s="618"/>
      <c r="H40" s="660"/>
      <c r="I40" s="661"/>
      <c r="J40" s="663"/>
      <c r="K40" s="661"/>
      <c r="L40" s="528"/>
      <c r="O40" s="507"/>
      <c r="Q40" s="508"/>
    </row>
    <row r="41" spans="1:21" s="448" customFormat="1" ht="15.75" hidden="1" customHeight="1">
      <c r="A41" s="517"/>
      <c r="B41" s="518"/>
      <c r="C41" s="518"/>
      <c r="D41" s="518"/>
      <c r="E41" s="527"/>
      <c r="F41" s="660"/>
      <c r="G41" s="618"/>
      <c r="H41" s="660"/>
      <c r="I41" s="661"/>
      <c r="J41" s="663"/>
      <c r="K41" s="661"/>
      <c r="L41" s="528"/>
      <c r="O41" s="507"/>
      <c r="Q41" s="508"/>
    </row>
    <row r="42" spans="1:21" s="448" customFormat="1" ht="15.75" hidden="1" customHeight="1">
      <c r="A42" s="517"/>
      <c r="B42" s="518"/>
      <c r="C42" s="518"/>
      <c r="D42" s="518"/>
      <c r="E42" s="527"/>
      <c r="F42" s="660"/>
      <c r="G42" s="618"/>
      <c r="H42" s="660"/>
      <c r="I42" s="661"/>
      <c r="J42" s="663"/>
      <c r="K42" s="661"/>
      <c r="L42" s="528"/>
      <c r="O42" s="507"/>
      <c r="Q42" s="508"/>
    </row>
    <row r="43" spans="1:21" s="448" customFormat="1" ht="15.75" hidden="1" customHeight="1">
      <c r="A43" s="517"/>
      <c r="B43" s="518"/>
      <c r="C43" s="518"/>
      <c r="D43" s="518"/>
      <c r="E43" s="527"/>
      <c r="F43" s="660"/>
      <c r="G43" s="618"/>
      <c r="H43" s="660"/>
      <c r="I43" s="661"/>
      <c r="J43" s="663"/>
      <c r="K43" s="661"/>
      <c r="L43" s="528"/>
      <c r="O43" s="507"/>
      <c r="Q43" s="508"/>
    </row>
    <row r="44" spans="1:21" s="448" customFormat="1" ht="15.75" hidden="1" customHeight="1">
      <c r="A44" s="517"/>
      <c r="B44" s="518"/>
      <c r="C44" s="518"/>
      <c r="D44" s="518"/>
      <c r="E44" s="527"/>
      <c r="F44" s="660"/>
      <c r="G44" s="618"/>
      <c r="H44" s="660"/>
      <c r="I44" s="661"/>
      <c r="J44" s="663"/>
      <c r="K44" s="661"/>
      <c r="L44" s="528"/>
      <c r="O44" s="507"/>
      <c r="Q44" s="508"/>
    </row>
    <row r="45" spans="1:21" s="448" customFormat="1" ht="15.75" hidden="1" customHeight="1">
      <c r="A45" s="517"/>
      <c r="B45" s="518"/>
      <c r="C45" s="518"/>
      <c r="D45" s="518"/>
      <c r="E45" s="527"/>
      <c r="F45" s="660"/>
      <c r="G45" s="618"/>
      <c r="H45" s="660"/>
      <c r="I45" s="661"/>
      <c r="J45" s="663"/>
      <c r="K45" s="661"/>
      <c r="L45" s="528"/>
      <c r="O45" s="507"/>
      <c r="Q45" s="508"/>
    </row>
    <row r="46" spans="1:21" s="448" customFormat="1" ht="15.75" hidden="1" customHeight="1">
      <c r="A46" s="517"/>
      <c r="B46" s="518"/>
      <c r="C46" s="518"/>
      <c r="D46" s="518"/>
      <c r="E46" s="527"/>
      <c r="F46" s="660"/>
      <c r="G46" s="618"/>
      <c r="H46" s="660"/>
      <c r="I46" s="661"/>
      <c r="J46" s="663"/>
      <c r="K46" s="661"/>
      <c r="L46" s="528"/>
      <c r="O46" s="507"/>
      <c r="Q46" s="508"/>
    </row>
    <row r="47" spans="1:21" s="448" customFormat="1" ht="15.75" hidden="1" customHeight="1">
      <c r="A47" s="517"/>
      <c r="B47" s="518"/>
      <c r="C47" s="518"/>
      <c r="D47" s="518"/>
      <c r="E47" s="527"/>
      <c r="F47" s="660"/>
      <c r="G47" s="618"/>
      <c r="H47" s="660"/>
      <c r="I47" s="661"/>
      <c r="J47" s="663"/>
      <c r="K47" s="661"/>
      <c r="L47" s="528"/>
      <c r="O47" s="507"/>
      <c r="Q47" s="508"/>
    </row>
    <row r="48" spans="1:21" s="448" customFormat="1" ht="15.75" hidden="1" customHeight="1">
      <c r="A48" s="517"/>
      <c r="B48" s="518"/>
      <c r="C48" s="518"/>
      <c r="D48" s="518"/>
      <c r="E48" s="527"/>
      <c r="F48" s="660"/>
      <c r="G48" s="618"/>
      <c r="H48" s="660"/>
      <c r="I48" s="661"/>
      <c r="J48" s="663"/>
      <c r="K48" s="661"/>
      <c r="L48" s="528"/>
      <c r="O48" s="507"/>
      <c r="Q48" s="508"/>
    </row>
    <row r="49" spans="1:23" s="448" customFormat="1" ht="15.75" hidden="1" customHeight="1">
      <c r="A49" s="517"/>
      <c r="B49" s="518"/>
      <c r="C49" s="518"/>
      <c r="D49" s="518"/>
      <c r="E49" s="527"/>
      <c r="F49" s="660"/>
      <c r="G49" s="618"/>
      <c r="H49" s="660"/>
      <c r="I49" s="661"/>
      <c r="J49" s="663"/>
      <c r="K49" s="661"/>
      <c r="L49" s="528"/>
      <c r="O49" s="507"/>
      <c r="Q49" s="508"/>
    </row>
    <row r="50" spans="1:23" s="448" customFormat="1" ht="15.75" hidden="1" customHeight="1">
      <c r="A50" s="517"/>
      <c r="B50" s="518"/>
      <c r="C50" s="518"/>
      <c r="D50" s="518"/>
      <c r="E50" s="527"/>
      <c r="F50" s="660"/>
      <c r="G50" s="618"/>
      <c r="H50" s="660"/>
      <c r="I50" s="661"/>
      <c r="J50" s="663"/>
      <c r="K50" s="661"/>
      <c r="L50" s="528"/>
      <c r="O50" s="507"/>
      <c r="Q50" s="508"/>
    </row>
    <row r="51" spans="1:23" s="448" customFormat="1" ht="15.75" customHeight="1">
      <c r="A51" s="518" t="s">
        <v>630</v>
      </c>
      <c r="B51" s="518">
        <v>2</v>
      </c>
      <c r="C51" s="518">
        <v>7120</v>
      </c>
      <c r="D51" s="518">
        <v>23.861000000000001</v>
      </c>
      <c r="E51" s="527"/>
      <c r="F51" s="505">
        <f>E51/100*D51</f>
        <v>0</v>
      </c>
      <c r="G51" s="521"/>
      <c r="H51" s="505">
        <f t="shared" si="8"/>
        <v>0</v>
      </c>
      <c r="I51" s="506">
        <f>H51*12*B51</f>
        <v>0</v>
      </c>
      <c r="J51" s="514">
        <v>0</v>
      </c>
      <c r="K51" s="506">
        <f t="shared" si="3"/>
        <v>0</v>
      </c>
      <c r="L51" s="528"/>
      <c r="M51" s="448" t="s">
        <v>362</v>
      </c>
      <c r="O51" s="507">
        <f>F51*B51</f>
        <v>0</v>
      </c>
      <c r="P51" s="448">
        <v>12</v>
      </c>
      <c r="Q51" s="508">
        <f>O51*P51</f>
        <v>0</v>
      </c>
    </row>
    <row r="52" spans="1:23" ht="15.75" hidden="1" customHeight="1">
      <c r="A52" s="148" t="s">
        <v>192</v>
      </c>
      <c r="B52" s="519"/>
      <c r="C52" s="148">
        <v>3000</v>
      </c>
      <c r="D52" s="148"/>
      <c r="E52" s="353"/>
      <c r="F52" s="505">
        <f t="shared" ref="F52:F61" si="10">E52/100*D52</f>
        <v>0</v>
      </c>
      <c r="G52" s="354"/>
      <c r="H52" s="505">
        <f t="shared" ref="H52:H61" si="11">G52*F52/1000</f>
        <v>0</v>
      </c>
      <c r="I52" s="506">
        <f t="shared" ref="I52:I61" si="12">H52*12*B52</f>
        <v>0</v>
      </c>
      <c r="J52" s="514">
        <v>1</v>
      </c>
      <c r="K52" s="506">
        <f t="shared" ref="K52:K61" si="13">I52</f>
        <v>0</v>
      </c>
      <c r="N52" s="23" t="s">
        <v>363</v>
      </c>
      <c r="O52" s="507">
        <f t="shared" si="9"/>
        <v>0</v>
      </c>
      <c r="Q52" s="508"/>
      <c r="R52" s="355">
        <f>C52</f>
        <v>3000</v>
      </c>
      <c r="S52" s="355" t="s">
        <v>367</v>
      </c>
      <c r="T52" s="348">
        <v>214.22499999999999</v>
      </c>
      <c r="U52" s="348">
        <f>R52*T52</f>
        <v>642675</v>
      </c>
    </row>
    <row r="53" spans="1:23" ht="15.75" hidden="1" customHeight="1">
      <c r="A53" s="146" t="s">
        <v>193</v>
      </c>
      <c r="B53" s="146"/>
      <c r="C53" s="146">
        <v>3000</v>
      </c>
      <c r="D53" s="146"/>
      <c r="E53" s="353"/>
      <c r="F53" s="505">
        <f t="shared" si="10"/>
        <v>0</v>
      </c>
      <c r="G53" s="359"/>
      <c r="H53" s="505">
        <f t="shared" si="11"/>
        <v>0</v>
      </c>
      <c r="I53" s="506">
        <f t="shared" si="12"/>
        <v>0</v>
      </c>
      <c r="J53" s="514">
        <v>2</v>
      </c>
      <c r="K53" s="506">
        <f t="shared" si="13"/>
        <v>0</v>
      </c>
      <c r="M53" s="23" t="s">
        <v>362</v>
      </c>
      <c r="O53" s="507">
        <f t="shared" si="9"/>
        <v>0</v>
      </c>
      <c r="Q53" s="508"/>
      <c r="R53" s="355">
        <f>C53</f>
        <v>3000</v>
      </c>
      <c r="S53" s="355" t="s">
        <v>362</v>
      </c>
      <c r="T53" s="352">
        <v>470.25</v>
      </c>
      <c r="U53" s="348">
        <f>R53*T53</f>
        <v>1410750</v>
      </c>
    </row>
    <row r="54" spans="1:23" ht="15.75" hidden="1" customHeight="1">
      <c r="A54" s="148" t="s">
        <v>508</v>
      </c>
      <c r="B54" s="148">
        <v>6</v>
      </c>
      <c r="C54" s="148">
        <v>4250</v>
      </c>
      <c r="D54" s="148">
        <v>34</v>
      </c>
      <c r="E54" s="353">
        <v>245.09700000000001</v>
      </c>
      <c r="F54" s="505">
        <f t="shared" si="10"/>
        <v>83.332979999999992</v>
      </c>
      <c r="G54" s="354"/>
      <c r="H54" s="505">
        <f t="shared" si="11"/>
        <v>0</v>
      </c>
      <c r="I54" s="506">
        <f t="shared" si="12"/>
        <v>0</v>
      </c>
      <c r="J54" s="514">
        <v>3</v>
      </c>
      <c r="K54" s="506">
        <f t="shared" si="13"/>
        <v>0</v>
      </c>
      <c r="L54" s="1022" t="s">
        <v>509</v>
      </c>
      <c r="N54" s="23" t="s">
        <v>363</v>
      </c>
      <c r="O54" s="507">
        <f>F54*B54</f>
        <v>499.99787999999995</v>
      </c>
      <c r="P54" s="23">
        <v>12</v>
      </c>
      <c r="Q54" s="508">
        <f t="shared" ref="Q54:Q57" si="14">O54*P54</f>
        <v>5999.9745599999997</v>
      </c>
      <c r="R54" s="356"/>
      <c r="S54" s="356"/>
      <c r="U54" s="23">
        <f>SUM(U52:U53)</f>
        <v>2053425</v>
      </c>
      <c r="W54" s="199">
        <f>(U36+U54)/1000</f>
        <v>2053.4250000000002</v>
      </c>
    </row>
    <row r="55" spans="1:23" ht="15.75" hidden="1" customHeight="1">
      <c r="A55" s="148" t="s">
        <v>511</v>
      </c>
      <c r="B55" s="148">
        <v>1</v>
      </c>
      <c r="C55" s="148">
        <v>5420</v>
      </c>
      <c r="D55" s="148">
        <v>34</v>
      </c>
      <c r="E55" s="353">
        <v>245.1</v>
      </c>
      <c r="F55" s="505">
        <f t="shared" si="10"/>
        <v>83.334000000000003</v>
      </c>
      <c r="G55" s="354"/>
      <c r="H55" s="505">
        <f t="shared" si="11"/>
        <v>0</v>
      </c>
      <c r="I55" s="506">
        <f t="shared" si="12"/>
        <v>0</v>
      </c>
      <c r="J55" s="514">
        <v>4</v>
      </c>
      <c r="K55" s="506">
        <f t="shared" si="13"/>
        <v>0</v>
      </c>
      <c r="L55" s="1022"/>
      <c r="N55" s="23" t="s">
        <v>363</v>
      </c>
      <c r="O55" s="507">
        <f t="shared" si="9"/>
        <v>83.334000000000003</v>
      </c>
      <c r="P55" s="23">
        <v>12</v>
      </c>
      <c r="Q55" s="508">
        <f t="shared" si="14"/>
        <v>1000.008</v>
      </c>
      <c r="R55" s="356"/>
      <c r="S55" s="356"/>
    </row>
    <row r="56" spans="1:23" ht="15.75" hidden="1" customHeight="1">
      <c r="A56" s="148" t="s">
        <v>512</v>
      </c>
      <c r="B56" s="148">
        <v>2</v>
      </c>
      <c r="C56" s="148">
        <v>6000</v>
      </c>
      <c r="D56" s="148">
        <v>41.5</v>
      </c>
      <c r="E56" s="353">
        <v>200.8</v>
      </c>
      <c r="F56" s="505">
        <f t="shared" si="10"/>
        <v>83.331999999999994</v>
      </c>
      <c r="G56" s="354"/>
      <c r="H56" s="505">
        <f t="shared" si="11"/>
        <v>0</v>
      </c>
      <c r="I56" s="506">
        <f t="shared" si="12"/>
        <v>0</v>
      </c>
      <c r="J56" s="514">
        <v>5</v>
      </c>
      <c r="K56" s="506">
        <f t="shared" si="13"/>
        <v>0</v>
      </c>
      <c r="L56" s="1022"/>
      <c r="N56" s="23" t="s">
        <v>363</v>
      </c>
      <c r="O56" s="507">
        <f>F56*B56</f>
        <v>166.66399999999999</v>
      </c>
      <c r="P56" s="23">
        <v>12</v>
      </c>
      <c r="Q56" s="508">
        <f t="shared" si="14"/>
        <v>1999.9679999999998</v>
      </c>
      <c r="R56" s="356"/>
      <c r="S56" s="356"/>
      <c r="W56" s="199"/>
    </row>
    <row r="57" spans="1:23" ht="15.75" hidden="1" customHeight="1">
      <c r="A57" s="148" t="s">
        <v>513</v>
      </c>
      <c r="B57" s="148">
        <v>1</v>
      </c>
      <c r="C57" s="148">
        <v>3300</v>
      </c>
      <c r="D57" s="148">
        <v>23</v>
      </c>
      <c r="E57" s="353">
        <v>362.32</v>
      </c>
      <c r="F57" s="505">
        <f t="shared" si="10"/>
        <v>83.33359999999999</v>
      </c>
      <c r="G57" s="354"/>
      <c r="H57" s="505">
        <f t="shared" si="11"/>
        <v>0</v>
      </c>
      <c r="I57" s="506">
        <f t="shared" si="12"/>
        <v>0</v>
      </c>
      <c r="J57" s="514">
        <v>6</v>
      </c>
      <c r="K57" s="506">
        <f t="shared" si="13"/>
        <v>0</v>
      </c>
      <c r="L57" s="1022"/>
      <c r="M57" s="23" t="s">
        <v>362</v>
      </c>
      <c r="O57" s="507">
        <f t="shared" si="9"/>
        <v>83.33359999999999</v>
      </c>
      <c r="P57" s="23">
        <v>12</v>
      </c>
      <c r="Q57" s="508">
        <f t="shared" si="14"/>
        <v>1000.0031999999999</v>
      </c>
      <c r="R57" s="356"/>
      <c r="S57" s="356"/>
      <c r="W57" s="199"/>
    </row>
    <row r="58" spans="1:23" ht="15.75" hidden="1" customHeight="1">
      <c r="A58" s="148" t="s">
        <v>572</v>
      </c>
      <c r="B58" s="148">
        <v>100</v>
      </c>
      <c r="C58" s="148"/>
      <c r="D58" s="148"/>
      <c r="E58" s="146"/>
      <c r="F58" s="505">
        <f t="shared" si="10"/>
        <v>0</v>
      </c>
      <c r="G58" s="149"/>
      <c r="H58" s="505">
        <f t="shared" si="11"/>
        <v>0</v>
      </c>
      <c r="I58" s="506">
        <f t="shared" si="12"/>
        <v>0</v>
      </c>
      <c r="J58" s="514">
        <v>7</v>
      </c>
      <c r="K58" s="506">
        <f t="shared" si="13"/>
        <v>0</v>
      </c>
      <c r="L58" s="357"/>
      <c r="O58" s="323"/>
      <c r="Q58" s="199"/>
      <c r="R58" s="356"/>
      <c r="S58" s="356"/>
      <c r="W58" s="199"/>
    </row>
    <row r="59" spans="1:23" ht="15.75" hidden="1" customHeight="1">
      <c r="A59" s="148" t="s">
        <v>573</v>
      </c>
      <c r="B59" s="148">
        <v>100</v>
      </c>
      <c r="C59" s="148"/>
      <c r="D59" s="148"/>
      <c r="E59" s="146"/>
      <c r="F59" s="505">
        <f t="shared" si="10"/>
        <v>0</v>
      </c>
      <c r="G59" s="149"/>
      <c r="H59" s="505">
        <f t="shared" si="11"/>
        <v>0</v>
      </c>
      <c r="I59" s="506">
        <f t="shared" si="12"/>
        <v>0</v>
      </c>
      <c r="J59" s="514">
        <v>8</v>
      </c>
      <c r="K59" s="506">
        <f t="shared" si="13"/>
        <v>0</v>
      </c>
      <c r="L59" s="357"/>
      <c r="O59" s="323"/>
      <c r="Q59" s="199"/>
      <c r="U59" s="322"/>
      <c r="V59" s="322"/>
      <c r="W59" s="199"/>
    </row>
    <row r="60" spans="1:23" ht="15.75" hidden="1" customHeight="1">
      <c r="A60" s="148" t="s">
        <v>574</v>
      </c>
      <c r="B60" s="148">
        <v>100</v>
      </c>
      <c r="C60" s="148"/>
      <c r="D60" s="148"/>
      <c r="E60" s="146"/>
      <c r="F60" s="505">
        <f t="shared" si="10"/>
        <v>0</v>
      </c>
      <c r="G60" s="149"/>
      <c r="H60" s="505">
        <f t="shared" si="11"/>
        <v>0</v>
      </c>
      <c r="I60" s="506">
        <f t="shared" si="12"/>
        <v>0</v>
      </c>
      <c r="J60" s="514">
        <v>9</v>
      </c>
      <c r="K60" s="506">
        <f t="shared" si="13"/>
        <v>0</v>
      </c>
      <c r="L60" s="357"/>
      <c r="O60" s="323"/>
      <c r="Q60" s="199"/>
      <c r="U60" s="322"/>
      <c r="V60" s="322"/>
    </row>
    <row r="61" spans="1:23" ht="15.75" customHeight="1">
      <c r="A61" s="427" t="s">
        <v>773</v>
      </c>
      <c r="B61" s="427">
        <v>2</v>
      </c>
      <c r="C61" s="427">
        <v>2690</v>
      </c>
      <c r="D61" s="427"/>
      <c r="E61" s="427"/>
      <c r="F61" s="505">
        <f t="shared" si="10"/>
        <v>0</v>
      </c>
      <c r="G61" s="428"/>
      <c r="H61" s="505">
        <f t="shared" si="11"/>
        <v>0</v>
      </c>
      <c r="I61" s="506">
        <f t="shared" si="12"/>
        <v>0</v>
      </c>
      <c r="J61" s="514">
        <v>10</v>
      </c>
      <c r="K61" s="506">
        <f t="shared" si="13"/>
        <v>0</v>
      </c>
      <c r="L61" s="357"/>
      <c r="O61" s="323"/>
      <c r="Q61" s="199"/>
      <c r="U61" s="322"/>
      <c r="V61" s="322"/>
    </row>
    <row r="62" spans="1:23" ht="15.75" customHeight="1">
      <c r="A62" s="427"/>
      <c r="B62" s="427"/>
      <c r="C62" s="427"/>
      <c r="D62" s="427"/>
      <c r="E62" s="427"/>
      <c r="F62" s="429"/>
      <c r="G62" s="428"/>
      <c r="H62" s="429"/>
      <c r="I62" s="429"/>
      <c r="J62" s="428"/>
      <c r="K62" s="430"/>
      <c r="L62" s="357"/>
      <c r="O62" s="323"/>
      <c r="Q62" s="199"/>
      <c r="U62" s="322"/>
      <c r="V62" s="322"/>
    </row>
    <row r="63" spans="1:23" ht="15.75" customHeight="1">
      <c r="A63" s="257" t="s">
        <v>4</v>
      </c>
      <c r="B63" s="146">
        <f>SUM(B19:B60)</f>
        <v>338</v>
      </c>
      <c r="C63" s="358" t="s">
        <v>79</v>
      </c>
      <c r="D63" s="358" t="s">
        <v>79</v>
      </c>
      <c r="E63" s="358" t="s">
        <v>79</v>
      </c>
      <c r="F63" s="358" t="s">
        <v>79</v>
      </c>
      <c r="G63" s="358" t="s">
        <v>79</v>
      </c>
      <c r="H63" s="358" t="s">
        <v>79</v>
      </c>
      <c r="I63" s="359">
        <f>SUM(I19:I62)</f>
        <v>0</v>
      </c>
      <c r="J63" s="147">
        <v>0</v>
      </c>
      <c r="K63" s="360">
        <f>SUM(K19:K62)</f>
        <v>0</v>
      </c>
      <c r="T63" s="1010" t="s">
        <v>707</v>
      </c>
      <c r="U63" s="1010"/>
      <c r="V63" s="322"/>
    </row>
    <row r="64" spans="1:23" ht="15.75" customHeight="1">
      <c r="A64" s="257" t="s">
        <v>55</v>
      </c>
      <c r="B64" s="256">
        <f>B63</f>
        <v>338</v>
      </c>
      <c r="C64" s="257" t="s">
        <v>79</v>
      </c>
      <c r="D64" s="257" t="s">
        <v>79</v>
      </c>
      <c r="E64" s="257" t="s">
        <v>79</v>
      </c>
      <c r="F64" s="257" t="s">
        <v>79</v>
      </c>
      <c r="G64" s="257" t="s">
        <v>79</v>
      </c>
      <c r="H64" s="257" t="s">
        <v>79</v>
      </c>
      <c r="I64" s="326">
        <f>I63</f>
        <v>0</v>
      </c>
      <c r="J64" s="258">
        <v>0</v>
      </c>
      <c r="K64" s="259">
        <f>K62+K63</f>
        <v>0</v>
      </c>
      <c r="L64" s="159"/>
      <c r="M64" s="159"/>
      <c r="N64" s="361" t="s">
        <v>507</v>
      </c>
      <c r="O64" s="159"/>
      <c r="P64" s="159"/>
      <c r="R64" s="322"/>
      <c r="S64" s="322"/>
      <c r="T64" s="588" t="s">
        <v>704</v>
      </c>
      <c r="U64" s="589"/>
      <c r="V64" s="322"/>
    </row>
    <row r="65" spans="1:22" ht="15.6">
      <c r="L65" s="1009" t="s">
        <v>503</v>
      </c>
      <c r="M65" s="1009"/>
      <c r="N65" s="362"/>
      <c r="O65" s="159"/>
      <c r="P65" s="159"/>
      <c r="R65" s="322"/>
      <c r="S65" s="322"/>
      <c r="T65" s="588" t="s">
        <v>705</v>
      </c>
      <c r="U65" s="589"/>
      <c r="V65" s="322"/>
    </row>
    <row r="66" spans="1:22" ht="15.6">
      <c r="L66" s="1009" t="s">
        <v>504</v>
      </c>
      <c r="M66" s="1009"/>
      <c r="N66" s="362"/>
      <c r="O66" s="159"/>
      <c r="P66" s="159"/>
      <c r="R66" s="322"/>
      <c r="S66" s="322"/>
      <c r="T66" s="588" t="s">
        <v>706</v>
      </c>
      <c r="U66" s="589"/>
      <c r="V66" s="322"/>
    </row>
    <row r="67" spans="1:22" ht="15.6">
      <c r="L67" s="1007" t="s">
        <v>502</v>
      </c>
      <c r="M67" s="1008"/>
      <c r="N67" s="362"/>
      <c r="O67" s="159"/>
      <c r="P67" s="159"/>
    </row>
    <row r="68" spans="1:22" ht="29.25" customHeight="1">
      <c r="A68" s="1012" t="s">
        <v>557</v>
      </c>
      <c r="B68" s="1012"/>
      <c r="C68" s="1012"/>
      <c r="D68" s="1012"/>
      <c r="E68" s="1012"/>
      <c r="F68" s="1012"/>
      <c r="G68" s="1012"/>
      <c r="H68" s="1012"/>
      <c r="I68" s="1012"/>
      <c r="J68" s="1012"/>
      <c r="K68" s="1012"/>
      <c r="L68" s="1013" t="s">
        <v>506</v>
      </c>
      <c r="M68" s="1013"/>
      <c r="N68" s="363"/>
      <c r="O68" s="1014" t="s">
        <v>175</v>
      </c>
      <c r="P68" s="1015"/>
      <c r="Q68" s="364" t="s">
        <v>543</v>
      </c>
      <c r="R68" s="364" t="s">
        <v>175</v>
      </c>
      <c r="S68" s="94"/>
    </row>
    <row r="69" spans="1:22" ht="21" customHeight="1">
      <c r="A69" s="94"/>
      <c r="B69" s="94"/>
      <c r="C69" s="94"/>
      <c r="D69" s="94"/>
      <c r="E69" s="94"/>
      <c r="F69" s="94"/>
      <c r="G69" s="94"/>
      <c r="H69" s="94"/>
      <c r="I69" s="365"/>
      <c r="J69" s="94"/>
      <c r="K69" s="94"/>
      <c r="L69" s="1011" t="s">
        <v>505</v>
      </c>
      <c r="M69" s="1011"/>
      <c r="N69" s="38"/>
      <c r="O69" s="262" t="s">
        <v>363</v>
      </c>
      <c r="P69" s="262">
        <f>N67+N69+N70+N73+N68</f>
        <v>0</v>
      </c>
      <c r="Q69" s="366"/>
      <c r="R69" s="367">
        <f>P69*Q69</f>
        <v>0</v>
      </c>
      <c r="S69" s="94"/>
    </row>
    <row r="70" spans="1:22" ht="18.75" customHeight="1">
      <c r="A70" s="1006" t="s">
        <v>284</v>
      </c>
      <c r="B70" s="1006"/>
      <c r="C70" s="1006"/>
      <c r="D70" s="1006"/>
      <c r="E70" s="1006"/>
      <c r="F70" s="1006"/>
      <c r="G70" s="1006"/>
      <c r="H70" s="1006"/>
      <c r="I70" s="1006"/>
      <c r="J70" s="1006"/>
      <c r="K70" s="1006"/>
      <c r="L70" s="1007" t="s">
        <v>541</v>
      </c>
      <c r="M70" s="1008"/>
      <c r="N70" s="368"/>
      <c r="O70" s="369" t="s">
        <v>539</v>
      </c>
      <c r="P70" s="369">
        <f>N65+N71+N72</f>
        <v>0</v>
      </c>
      <c r="Q70" s="370"/>
      <c r="R70" s="366">
        <f t="shared" ref="R70:R71" si="15">P70*Q70</f>
        <v>0</v>
      </c>
      <c r="S70" s="327"/>
    </row>
    <row r="71" spans="1:22" ht="21">
      <c r="A71" s="327"/>
      <c r="B71" s="327"/>
      <c r="C71" s="327"/>
      <c r="D71" s="327"/>
      <c r="E71" s="327"/>
      <c r="F71" s="327"/>
      <c r="G71" s="327"/>
      <c r="H71" s="327"/>
      <c r="I71" s="371"/>
      <c r="J71" s="327"/>
      <c r="K71" s="327"/>
      <c r="L71" s="1007" t="s">
        <v>542</v>
      </c>
      <c r="M71" s="1008"/>
      <c r="N71" s="368"/>
      <c r="O71" s="372" t="s">
        <v>540</v>
      </c>
      <c r="P71" s="372">
        <f>N66</f>
        <v>0</v>
      </c>
      <c r="Q71" s="373"/>
      <c r="R71" s="366">
        <f t="shared" si="15"/>
        <v>0</v>
      </c>
      <c r="S71" s="327"/>
    </row>
    <row r="72" spans="1:22" ht="18.75" customHeight="1">
      <c r="A72" s="1006" t="s">
        <v>306</v>
      </c>
      <c r="B72" s="1006"/>
      <c r="C72" s="1006"/>
      <c r="D72" s="1006"/>
      <c r="E72" s="1006"/>
      <c r="F72" s="1006"/>
      <c r="G72" s="1006"/>
      <c r="H72" s="1006"/>
      <c r="I72" s="1006"/>
      <c r="J72" s="1006"/>
      <c r="K72" s="1006"/>
      <c r="L72" s="1009" t="s">
        <v>544</v>
      </c>
      <c r="M72" s="1009"/>
      <c r="N72" s="368"/>
      <c r="O72" s="268"/>
      <c r="P72" s="268"/>
      <c r="Q72" s="374"/>
      <c r="R72" s="375">
        <f>SUM(R69:R71)</f>
        <v>0</v>
      </c>
      <c r="S72" s="374"/>
    </row>
    <row r="73" spans="1:22" ht="17.25" customHeight="1">
      <c r="L73" s="1009" t="s">
        <v>538</v>
      </c>
      <c r="M73" s="1009"/>
      <c r="N73" s="362"/>
      <c r="O73" s="159"/>
      <c r="P73" s="159"/>
    </row>
  </sheetData>
  <mergeCells count="29">
    <mergeCell ref="R20:T29"/>
    <mergeCell ref="R32:S32"/>
    <mergeCell ref="L35:L38"/>
    <mergeCell ref="A5:K5"/>
    <mergeCell ref="B10:J10"/>
    <mergeCell ref="B11:J11"/>
    <mergeCell ref="B12:J12"/>
    <mergeCell ref="B13:J13"/>
    <mergeCell ref="L13:R16"/>
    <mergeCell ref="B14:H14"/>
    <mergeCell ref="B15:J15"/>
    <mergeCell ref="A68:K68"/>
    <mergeCell ref="L68:M68"/>
    <mergeCell ref="O68:P68"/>
    <mergeCell ref="L17:M17"/>
    <mergeCell ref="P17:P18"/>
    <mergeCell ref="L19:L32"/>
    <mergeCell ref="L54:L57"/>
    <mergeCell ref="T63:U63"/>
    <mergeCell ref="L65:M65"/>
    <mergeCell ref="L66:M66"/>
    <mergeCell ref="L67:M67"/>
    <mergeCell ref="L73:M73"/>
    <mergeCell ref="L69:M69"/>
    <mergeCell ref="A70:K70"/>
    <mergeCell ref="L70:M70"/>
    <mergeCell ref="L71:M71"/>
    <mergeCell ref="A72:K72"/>
    <mergeCell ref="L72:M72"/>
  </mergeCells>
  <pageMargins left="0.70866141732283472" right="0" top="0" bottom="0" header="0.31496062992125984" footer="0.31496062992125984"/>
  <pageSetup paperSize="9" scale="5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topLeftCell="A4" zoomScale="90" zoomScaleSheetLayoutView="90" workbookViewId="0">
      <selection activeCell="E20" sqref="E20"/>
    </sheetView>
  </sheetViews>
  <sheetFormatPr defaultColWidth="9.109375" defaultRowHeight="14.4"/>
  <cols>
    <col min="1" max="1" width="24.6640625" style="432" customWidth="1"/>
    <col min="2" max="2" width="13.109375" style="432" customWidth="1"/>
    <col min="3" max="3" width="14.5546875" style="432" customWidth="1"/>
    <col min="4" max="4" width="20" style="432" customWidth="1"/>
    <col min="5" max="5" width="16.44140625" style="432" customWidth="1"/>
    <col min="6" max="6" width="13" style="432" customWidth="1"/>
    <col min="7" max="16384" width="9.109375" style="432"/>
  </cols>
  <sheetData>
    <row r="1" spans="1:6">
      <c r="A1" s="130"/>
      <c r="B1" s="130"/>
      <c r="C1" s="129"/>
      <c r="D1" s="129"/>
      <c r="E1" s="142" t="s">
        <v>156</v>
      </c>
    </row>
    <row r="2" spans="1:6">
      <c r="A2" s="130"/>
      <c r="B2" s="130"/>
      <c r="C2" s="129"/>
      <c r="D2" s="129"/>
      <c r="E2" s="142" t="s">
        <v>6</v>
      </c>
    </row>
    <row r="3" spans="1:6">
      <c r="A3" s="130"/>
      <c r="B3" s="130"/>
      <c r="C3" s="130"/>
      <c r="D3" s="130"/>
      <c r="E3" s="143"/>
    </row>
    <row r="4" spans="1:6">
      <c r="A4" s="130"/>
      <c r="B4" s="130"/>
      <c r="C4" s="130"/>
      <c r="D4" s="130"/>
      <c r="E4" s="130"/>
    </row>
    <row r="5" spans="1:6">
      <c r="A5" s="1045" t="s">
        <v>285</v>
      </c>
      <c r="B5" s="1045"/>
      <c r="C5" s="1045"/>
      <c r="D5" s="1045"/>
      <c r="E5" s="1045"/>
    </row>
    <row r="6" spans="1:6">
      <c r="A6" s="130"/>
      <c r="B6" s="130"/>
      <c r="C6" s="130"/>
      <c r="D6" s="130"/>
      <c r="E6" s="130"/>
    </row>
    <row r="7" spans="1:6" ht="15" thickBot="1">
      <c r="A7" s="150"/>
      <c r="B7" s="150"/>
      <c r="C7" s="150"/>
      <c r="D7" s="150"/>
      <c r="E7" s="151" t="s">
        <v>9</v>
      </c>
    </row>
    <row r="8" spans="1:6" ht="15" thickBot="1">
      <c r="A8" s="118" t="s">
        <v>10</v>
      </c>
      <c r="B8" s="150"/>
      <c r="C8" s="150"/>
      <c r="D8" s="150"/>
      <c r="E8" s="152" t="s">
        <v>627</v>
      </c>
    </row>
    <row r="9" spans="1:6" ht="16.2" thickBot="1">
      <c r="A9" s="118" t="s">
        <v>11</v>
      </c>
      <c r="B9" s="150"/>
      <c r="C9" s="150"/>
      <c r="D9" s="150"/>
      <c r="E9" s="5" t="s">
        <v>197</v>
      </c>
    </row>
    <row r="10" spans="1:6" ht="40.5" customHeight="1" thickBot="1">
      <c r="A10" s="118" t="s">
        <v>12</v>
      </c>
      <c r="B10" s="1040" t="s">
        <v>13</v>
      </c>
      <c r="C10" s="1040"/>
      <c r="D10" s="1040"/>
      <c r="E10" s="152" t="s">
        <v>14</v>
      </c>
    </row>
    <row r="11" spans="1:6" ht="28.5" customHeight="1" thickBot="1">
      <c r="A11" s="118" t="s">
        <v>15</v>
      </c>
      <c r="B11" s="1040" t="s">
        <v>16</v>
      </c>
      <c r="C11" s="1040"/>
      <c r="D11" s="1040"/>
      <c r="E11" s="155" t="s">
        <v>17</v>
      </c>
    </row>
    <row r="12" spans="1:6" ht="15.75" customHeight="1" thickBot="1">
      <c r="A12" s="118" t="s">
        <v>18</v>
      </c>
      <c r="B12" s="1046" t="s">
        <v>83</v>
      </c>
      <c r="C12" s="903"/>
      <c r="D12" s="903"/>
      <c r="E12" s="157">
        <v>2540527</v>
      </c>
      <c r="F12" s="433"/>
    </row>
    <row r="13" spans="1:6" ht="16.5" customHeight="1" thickBot="1">
      <c r="A13" s="118" t="s">
        <v>20</v>
      </c>
      <c r="B13" s="1040" t="s">
        <v>21</v>
      </c>
      <c r="C13" s="1040"/>
      <c r="D13" s="1040"/>
      <c r="E13" s="156" t="s">
        <v>22</v>
      </c>
    </row>
    <row r="14" spans="1:6" ht="16.5" customHeight="1" thickBot="1">
      <c r="A14" s="118" t="s">
        <v>23</v>
      </c>
      <c r="B14" s="1047" t="s">
        <v>194</v>
      </c>
      <c r="C14" s="1047"/>
      <c r="D14" s="1048"/>
      <c r="E14" s="153" t="s">
        <v>195</v>
      </c>
    </row>
    <row r="15" spans="1:6" ht="14.25" customHeight="1" thickBot="1">
      <c r="A15" s="118" t="s">
        <v>24</v>
      </c>
      <c r="B15" s="1040" t="s">
        <v>127</v>
      </c>
      <c r="C15" s="1040"/>
      <c r="D15" s="1040"/>
      <c r="E15" s="152" t="s">
        <v>128</v>
      </c>
    </row>
    <row r="16" spans="1:6" ht="17.25" customHeight="1">
      <c r="A16" s="150"/>
      <c r="B16" s="150"/>
      <c r="C16" s="150"/>
      <c r="D16" s="150"/>
      <c r="E16" s="150"/>
    </row>
    <row r="17" spans="1:19">
      <c r="A17" s="150"/>
      <c r="B17" s="150"/>
      <c r="C17" s="150"/>
      <c r="D17" s="150"/>
      <c r="E17" s="150"/>
    </row>
    <row r="18" spans="1:19" ht="39.6">
      <c r="A18" s="154" t="s">
        <v>146</v>
      </c>
      <c r="B18" s="154" t="s">
        <v>147</v>
      </c>
      <c r="C18" s="154" t="s">
        <v>162</v>
      </c>
      <c r="D18" s="154" t="s">
        <v>149</v>
      </c>
      <c r="E18" s="154" t="s">
        <v>150</v>
      </c>
    </row>
    <row r="19" spans="1:19">
      <c r="A19" s="154">
        <v>1</v>
      </c>
      <c r="B19" s="154">
        <v>2</v>
      </c>
      <c r="C19" s="154">
        <v>3</v>
      </c>
      <c r="D19" s="154">
        <v>4</v>
      </c>
      <c r="E19" s="154">
        <v>5</v>
      </c>
      <c r="H19" s="212"/>
      <c r="I19" s="212"/>
      <c r="J19" s="212"/>
      <c r="K19" s="431"/>
    </row>
    <row r="20" spans="1:19" ht="23.4">
      <c r="A20" s="407" t="s">
        <v>599</v>
      </c>
      <c r="B20" s="408" t="s">
        <v>600</v>
      </c>
      <c r="C20" s="411">
        <v>39.6</v>
      </c>
      <c r="D20" s="409">
        <v>23512.5</v>
      </c>
      <c r="E20" s="434">
        <f>C20*D20/1000</f>
        <v>931.09500000000003</v>
      </c>
      <c r="F20" s="196"/>
      <c r="H20" s="212"/>
      <c r="I20" s="410"/>
      <c r="J20" s="212"/>
    </row>
    <row r="21" spans="1:19">
      <c r="A21" s="412" t="s">
        <v>175</v>
      </c>
      <c r="B21" s="413"/>
      <c r="C21" s="413"/>
      <c r="D21" s="414"/>
      <c r="E21" s="415">
        <f>SUM(E20:E20)</f>
        <v>931.09500000000003</v>
      </c>
      <c r="F21" s="325"/>
    </row>
    <row r="23" spans="1:19">
      <c r="A23" s="1041" t="s">
        <v>558</v>
      </c>
      <c r="B23" s="1041"/>
      <c r="C23" s="1041"/>
      <c r="D23" s="1041"/>
      <c r="E23" s="1042"/>
      <c r="F23" s="1042"/>
      <c r="G23" s="1042"/>
      <c r="H23" s="1042"/>
      <c r="I23" s="1042"/>
      <c r="J23" s="1042"/>
      <c r="K23" s="1042"/>
      <c r="L23" s="1042"/>
      <c r="M23" s="1042"/>
      <c r="N23" s="1042"/>
      <c r="O23" s="1042"/>
      <c r="P23" s="1042"/>
      <c r="Q23" s="1042"/>
      <c r="R23" s="1042"/>
      <c r="S23" s="123"/>
    </row>
    <row r="24" spans="1:19">
      <c r="A24" s="123"/>
      <c r="B24" s="123"/>
      <c r="C24" s="123"/>
      <c r="D24" s="123"/>
      <c r="E24" s="123"/>
      <c r="F24" s="123"/>
      <c r="G24" s="123"/>
      <c r="H24" s="123"/>
      <c r="I24" s="123"/>
      <c r="J24" s="123"/>
      <c r="K24" s="123"/>
      <c r="L24" s="123"/>
      <c r="M24" s="123"/>
      <c r="N24" s="123"/>
      <c r="O24" s="123"/>
      <c r="P24" s="123"/>
      <c r="Q24" s="123"/>
      <c r="R24" s="123"/>
      <c r="S24" s="123"/>
    </row>
    <row r="25" spans="1:19">
      <c r="A25" s="1043" t="s">
        <v>283</v>
      </c>
      <c r="B25" s="1043"/>
      <c r="C25" s="1042"/>
      <c r="D25" s="1042"/>
      <c r="E25" s="1044"/>
      <c r="F25" s="1044"/>
      <c r="G25" s="1044"/>
      <c r="H25" s="1044"/>
      <c r="I25" s="1044"/>
      <c r="J25" s="1044"/>
      <c r="K25" s="1044"/>
      <c r="L25" s="1044"/>
      <c r="M25" s="1044"/>
      <c r="N25" s="1044"/>
      <c r="O25" s="1044"/>
      <c r="P25" s="1044"/>
      <c r="Q25" s="1044"/>
      <c r="R25" s="1044"/>
      <c r="S25" s="124"/>
    </row>
    <row r="26" spans="1:19">
      <c r="A26" s="124"/>
      <c r="B26" s="124"/>
      <c r="C26" s="124"/>
      <c r="D26" s="124"/>
      <c r="E26" s="124"/>
      <c r="F26" s="124"/>
      <c r="G26" s="124"/>
      <c r="H26" s="124"/>
      <c r="I26" s="124"/>
      <c r="J26" s="124"/>
      <c r="K26" s="124"/>
      <c r="L26" s="124"/>
      <c r="M26" s="124"/>
      <c r="N26" s="124"/>
      <c r="O26" s="124"/>
      <c r="P26" s="124"/>
      <c r="Q26" s="124"/>
      <c r="R26" s="124"/>
      <c r="S26" s="124"/>
    </row>
    <row r="27" spans="1:19">
      <c r="A27" s="1043" t="s">
        <v>377</v>
      </c>
      <c r="B27" s="1043"/>
      <c r="C27" s="1042"/>
      <c r="D27" s="1042"/>
      <c r="E27" s="1044"/>
      <c r="F27" s="1044"/>
      <c r="G27" s="1044"/>
      <c r="H27" s="1044"/>
      <c r="I27" s="1044"/>
      <c r="J27" s="1044"/>
      <c r="K27" s="1044"/>
      <c r="L27" s="1044"/>
      <c r="M27" s="1044"/>
      <c r="N27" s="1044"/>
      <c r="O27" s="1044"/>
      <c r="P27" s="1044"/>
      <c r="Q27" s="1044"/>
      <c r="R27" s="1044"/>
      <c r="S27" s="1044"/>
    </row>
  </sheetData>
  <mergeCells count="10">
    <mergeCell ref="B15:D15"/>
    <mergeCell ref="A23:R23"/>
    <mergeCell ref="A25:R25"/>
    <mergeCell ref="A27:S27"/>
    <mergeCell ref="A5:E5"/>
    <mergeCell ref="B10:D10"/>
    <mergeCell ref="B11:D11"/>
    <mergeCell ref="B12:D12"/>
    <mergeCell ref="B13:D13"/>
    <mergeCell ref="B14:D14"/>
  </mergeCells>
  <pageMargins left="0.7" right="0.7" top="0.75" bottom="0.75" header="0.3" footer="0.3"/>
  <pageSetup paperSize="9" scale="98" orientation="portrait"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32"/>
  <sheetViews>
    <sheetView view="pageBreakPreview" topLeftCell="A7" zoomScale="80" zoomScaleSheetLayoutView="80" workbookViewId="0">
      <selection activeCell="F21" sqref="F21"/>
    </sheetView>
  </sheetViews>
  <sheetFormatPr defaultRowHeight="14.4"/>
  <cols>
    <col min="1" max="1" width="37.5546875" customWidth="1"/>
    <col min="2" max="2" width="21.6640625" customWidth="1"/>
    <col min="3" max="3" width="20.33203125" customWidth="1"/>
    <col min="4" max="4" width="23.5546875" customWidth="1"/>
    <col min="5" max="5" width="19.109375" customWidth="1"/>
  </cols>
  <sheetData>
    <row r="1" spans="1:8" ht="15.6">
      <c r="A1" s="1"/>
      <c r="B1" s="1"/>
      <c r="C1" s="1"/>
      <c r="D1" s="1"/>
      <c r="E1" s="2" t="s">
        <v>157</v>
      </c>
    </row>
    <row r="2" spans="1:8" ht="15.6">
      <c r="A2" s="1"/>
      <c r="B2" s="1"/>
      <c r="C2" s="1"/>
      <c r="D2" s="1"/>
      <c r="E2" s="2" t="s">
        <v>6</v>
      </c>
    </row>
    <row r="3" spans="1:8" ht="15.6">
      <c r="A3" s="1"/>
      <c r="B3" s="1"/>
      <c r="C3" s="1"/>
      <c r="D3" s="1"/>
      <c r="E3" s="2" t="s">
        <v>152</v>
      </c>
    </row>
    <row r="4" spans="1:8" ht="15.6">
      <c r="A4" s="1"/>
      <c r="B4" s="1"/>
      <c r="C4" s="1"/>
      <c r="D4" s="1"/>
      <c r="E4" s="1"/>
    </row>
    <row r="5" spans="1:8" ht="84" customHeight="1">
      <c r="A5" s="898" t="s">
        <v>153</v>
      </c>
      <c r="B5" s="898"/>
      <c r="C5" s="898"/>
      <c r="D5" s="898"/>
      <c r="E5" s="898"/>
    </row>
    <row r="6" spans="1:8" ht="15.6">
      <c r="A6" s="1"/>
      <c r="B6" s="1"/>
      <c r="C6" s="1"/>
      <c r="D6" s="1"/>
      <c r="E6" s="1"/>
    </row>
    <row r="7" spans="1:8" ht="16.2" thickBot="1">
      <c r="A7" s="1"/>
      <c r="B7" s="1"/>
      <c r="C7" s="1"/>
      <c r="D7" s="1"/>
      <c r="E7" s="3" t="s">
        <v>9</v>
      </c>
    </row>
    <row r="8" spans="1:8" ht="16.2" thickBot="1">
      <c r="A8" s="4" t="s">
        <v>10</v>
      </c>
      <c r="B8" s="1"/>
      <c r="C8" s="1"/>
      <c r="D8" s="1"/>
      <c r="E8" s="5" t="s">
        <v>627</v>
      </c>
    </row>
    <row r="9" spans="1:8" ht="20.25" customHeight="1" thickBot="1">
      <c r="A9" s="4" t="s">
        <v>11</v>
      </c>
      <c r="B9" s="1"/>
      <c r="C9" s="1"/>
      <c r="D9" s="1"/>
      <c r="E9" s="5" t="s">
        <v>197</v>
      </c>
    </row>
    <row r="10" spans="1:8" ht="48" customHeight="1" thickBot="1">
      <c r="A10" s="4" t="s">
        <v>12</v>
      </c>
      <c r="B10" s="883" t="s">
        <v>13</v>
      </c>
      <c r="C10" s="883"/>
      <c r="D10" s="883"/>
      <c r="E10" s="5" t="s">
        <v>14</v>
      </c>
    </row>
    <row r="11" spans="1:8" ht="30" customHeight="1" thickBot="1">
      <c r="A11" s="4" t="s">
        <v>15</v>
      </c>
      <c r="B11" s="883" t="s">
        <v>16</v>
      </c>
      <c r="C11" s="883"/>
      <c r="D11" s="883"/>
      <c r="E11" s="5" t="s">
        <v>17</v>
      </c>
    </row>
    <row r="12" spans="1:8" ht="19.5" customHeight="1" thickBot="1">
      <c r="A12" s="4" t="s">
        <v>18</v>
      </c>
      <c r="B12" s="883" t="s">
        <v>143</v>
      </c>
      <c r="C12" s="883"/>
      <c r="D12" s="883"/>
      <c r="E12" s="5" t="s">
        <v>19</v>
      </c>
    </row>
    <row r="13" spans="1:8" ht="23.25" customHeight="1" thickBot="1">
      <c r="A13" s="4" t="s">
        <v>20</v>
      </c>
      <c r="B13" s="883" t="s">
        <v>21</v>
      </c>
      <c r="C13" s="883"/>
      <c r="D13" s="883"/>
      <c r="E13" s="5" t="s">
        <v>22</v>
      </c>
    </row>
    <row r="14" spans="1:8" ht="16.5" customHeight="1" thickBot="1">
      <c r="A14" s="4" t="s">
        <v>23</v>
      </c>
      <c r="B14" s="43" t="s">
        <v>194</v>
      </c>
      <c r="C14" s="45"/>
      <c r="D14" s="45"/>
      <c r="E14" s="46" t="s">
        <v>195</v>
      </c>
      <c r="F14" s="45"/>
      <c r="G14" s="45"/>
      <c r="H14" s="45"/>
    </row>
    <row r="15" spans="1:8" ht="19.5" customHeight="1" thickBot="1">
      <c r="A15" s="4" t="s">
        <v>24</v>
      </c>
      <c r="B15" s="883" t="s">
        <v>144</v>
      </c>
      <c r="C15" s="883"/>
      <c r="D15" s="883"/>
      <c r="E15" s="5" t="s">
        <v>145</v>
      </c>
    </row>
    <row r="16" spans="1:8" ht="15.6">
      <c r="A16" s="1"/>
      <c r="B16" s="1"/>
      <c r="C16" s="1"/>
      <c r="D16" s="1"/>
      <c r="E16" s="1"/>
    </row>
    <row r="17" spans="1:19" ht="66" customHeight="1">
      <c r="A17" s="6" t="s">
        <v>146</v>
      </c>
      <c r="B17" s="6" t="s">
        <v>147</v>
      </c>
      <c r="C17" s="6" t="s">
        <v>148</v>
      </c>
      <c r="D17" s="6" t="s">
        <v>149</v>
      </c>
      <c r="E17" s="6" t="s">
        <v>150</v>
      </c>
    </row>
    <row r="18" spans="1:19" ht="15.6">
      <c r="A18" s="6">
        <v>1</v>
      </c>
      <c r="B18" s="6">
        <v>2</v>
      </c>
      <c r="C18" s="31">
        <v>3</v>
      </c>
      <c r="D18" s="31">
        <v>4</v>
      </c>
      <c r="E18" s="6">
        <v>5</v>
      </c>
    </row>
    <row r="19" spans="1:19" ht="21" customHeight="1">
      <c r="A19" s="7" t="s">
        <v>154</v>
      </c>
      <c r="B19" s="31" t="s">
        <v>159</v>
      </c>
      <c r="C19" s="20">
        <v>1137</v>
      </c>
      <c r="D19" s="320">
        <v>849.60400000000004</v>
      </c>
      <c r="E19" s="25">
        <f>(C19*D19)/1000</f>
        <v>965.99974800000007</v>
      </c>
    </row>
    <row r="20" spans="1:19" ht="18" customHeight="1">
      <c r="A20" s="7" t="s">
        <v>155</v>
      </c>
      <c r="B20" s="6" t="s">
        <v>159</v>
      </c>
      <c r="C20" s="20">
        <v>5161.2</v>
      </c>
      <c r="D20" s="22">
        <v>449.89499999999998</v>
      </c>
      <c r="E20" s="25">
        <f t="shared" ref="E20:E21" si="0">(C20*D20)/1000</f>
        <v>2321.9980740000001</v>
      </c>
    </row>
    <row r="21" spans="1:19" s="261" customFormat="1" ht="18" customHeight="1">
      <c r="A21" s="244" t="s">
        <v>641</v>
      </c>
      <c r="B21" s="260" t="s">
        <v>159</v>
      </c>
      <c r="C21" s="262">
        <v>233</v>
      </c>
      <c r="D21" s="263">
        <v>24167.381000000001</v>
      </c>
      <c r="E21" s="25">
        <f t="shared" si="0"/>
        <v>5630.9997730000005</v>
      </c>
    </row>
    <row r="22" spans="1:19" ht="15.6">
      <c r="A22" s="17" t="s">
        <v>4</v>
      </c>
      <c r="B22" s="19" t="s">
        <v>79</v>
      </c>
      <c r="C22" s="181" t="s">
        <v>79</v>
      </c>
      <c r="D22" s="181" t="s">
        <v>79</v>
      </c>
      <c r="E22" s="61">
        <f>SUM(E19:E21)</f>
        <v>8918.9975950000007</v>
      </c>
    </row>
    <row r="23" spans="1:19" ht="15.6">
      <c r="A23" s="17" t="s">
        <v>55</v>
      </c>
      <c r="B23" s="17" t="s">
        <v>79</v>
      </c>
      <c r="C23" s="17" t="s">
        <v>79</v>
      </c>
      <c r="D23" s="17" t="s">
        <v>79</v>
      </c>
      <c r="E23" s="49">
        <f>E22</f>
        <v>8918.9975950000007</v>
      </c>
    </row>
    <row r="24" spans="1:19" s="48" customFormat="1" ht="15.6">
      <c r="A24" s="81"/>
      <c r="B24" s="81"/>
      <c r="C24" s="81"/>
      <c r="D24" s="81"/>
      <c r="E24" s="79"/>
    </row>
    <row r="25" spans="1:19" s="48" customFormat="1" ht="15.6">
      <c r="A25" s="81"/>
      <c r="B25" s="81"/>
      <c r="C25" s="81"/>
      <c r="D25" s="81"/>
      <c r="E25" s="79"/>
    </row>
    <row r="26" spans="1:19" ht="18.75" customHeight="1">
      <c r="A26" s="9"/>
      <c r="B26" s="9"/>
      <c r="C26" s="9"/>
      <c r="D26" s="9"/>
      <c r="E26" s="9"/>
    </row>
    <row r="27" spans="1:19" ht="15.75" customHeight="1">
      <c r="A27" s="899" t="s">
        <v>559</v>
      </c>
      <c r="B27" s="899"/>
      <c r="C27" s="899"/>
      <c r="D27" s="899"/>
      <c r="E27" s="1002"/>
      <c r="F27" s="1002"/>
      <c r="G27" s="1002"/>
      <c r="H27" s="1002"/>
      <c r="I27" s="1002"/>
      <c r="J27" s="1002"/>
      <c r="K27" s="1002"/>
      <c r="L27" s="1002"/>
      <c r="M27" s="1002"/>
      <c r="N27" s="1002"/>
      <c r="O27" s="1002"/>
      <c r="P27" s="1002"/>
      <c r="Q27" s="1002"/>
      <c r="R27" s="1002"/>
      <c r="S27" s="59"/>
    </row>
    <row r="28" spans="1:19" ht="15.6">
      <c r="A28" s="59"/>
      <c r="B28" s="59"/>
      <c r="C28" s="59"/>
      <c r="D28" s="59"/>
      <c r="E28" s="59"/>
      <c r="F28" s="59"/>
      <c r="G28" s="59"/>
      <c r="H28" s="59"/>
      <c r="I28" s="59"/>
      <c r="J28" s="59"/>
      <c r="K28" s="59"/>
      <c r="L28" s="59"/>
      <c r="M28" s="59"/>
      <c r="N28" s="59"/>
      <c r="O28" s="59"/>
      <c r="P28" s="59"/>
      <c r="Q28" s="59"/>
      <c r="R28" s="59"/>
      <c r="S28" s="59"/>
    </row>
    <row r="29" spans="1:19" ht="15.75" customHeight="1">
      <c r="A29" s="901" t="s">
        <v>545</v>
      </c>
      <c r="B29" s="901"/>
      <c r="C29" s="1002"/>
      <c r="D29" s="1002"/>
      <c r="E29" s="1003"/>
      <c r="F29" s="1003"/>
      <c r="G29" s="1003"/>
      <c r="H29" s="1003"/>
      <c r="I29" s="1003"/>
      <c r="J29" s="1003"/>
      <c r="K29" s="1003"/>
      <c r="L29" s="1003"/>
      <c r="M29" s="1003"/>
      <c r="N29" s="1003"/>
      <c r="O29" s="1003"/>
      <c r="P29" s="1003"/>
      <c r="Q29" s="1003"/>
      <c r="R29" s="1003"/>
      <c r="S29" s="75"/>
    </row>
    <row r="30" spans="1:19" ht="15.6">
      <c r="A30" s="75"/>
      <c r="B30" s="75"/>
      <c r="C30" s="75"/>
      <c r="D30" s="75"/>
      <c r="E30" s="75"/>
      <c r="F30" s="75"/>
      <c r="G30" s="75"/>
      <c r="H30" s="75"/>
      <c r="I30" s="75"/>
      <c r="J30" s="75"/>
      <c r="K30" s="75"/>
      <c r="L30" s="75"/>
      <c r="M30" s="75"/>
      <c r="N30" s="75"/>
      <c r="O30" s="75"/>
      <c r="P30" s="75"/>
      <c r="Q30" s="75"/>
      <c r="R30" s="75"/>
      <c r="S30" s="75"/>
    </row>
    <row r="31" spans="1:19" ht="16.5" customHeight="1">
      <c r="A31" s="901" t="s">
        <v>482</v>
      </c>
      <c r="B31" s="901"/>
      <c r="C31" s="1002"/>
      <c r="D31" s="1002"/>
      <c r="E31" s="1003"/>
      <c r="F31" s="1003"/>
      <c r="G31" s="1003"/>
      <c r="H31" s="1003"/>
      <c r="I31" s="1003"/>
      <c r="J31" s="1003"/>
      <c r="K31" s="1003"/>
      <c r="L31" s="1003"/>
      <c r="M31" s="1003"/>
      <c r="N31" s="1003"/>
      <c r="O31" s="1003"/>
      <c r="P31" s="1003"/>
      <c r="Q31" s="1003"/>
      <c r="R31" s="1003"/>
      <c r="S31" s="1003"/>
    </row>
    <row r="32" spans="1:19" ht="15.6">
      <c r="A32" s="901"/>
      <c r="B32" s="901"/>
      <c r="C32" s="901"/>
      <c r="D32" s="901"/>
      <c r="E32" s="901"/>
      <c r="F32" s="1002"/>
      <c r="G32" s="1002"/>
      <c r="H32" s="1002"/>
      <c r="I32" s="1002"/>
      <c r="J32" s="1002"/>
    </row>
  </sheetData>
  <mergeCells count="10">
    <mergeCell ref="A32:J32"/>
    <mergeCell ref="A5:E5"/>
    <mergeCell ref="B10:D10"/>
    <mergeCell ref="B11:D11"/>
    <mergeCell ref="B12:D12"/>
    <mergeCell ref="B13:D13"/>
    <mergeCell ref="B15:D15"/>
    <mergeCell ref="A27:R27"/>
    <mergeCell ref="A29:R29"/>
    <mergeCell ref="A31:S31"/>
  </mergeCells>
  <pageMargins left="0.7" right="0.7" top="0.75" bottom="0.75" header="0.3" footer="0.3"/>
  <pageSetup paperSize="9"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100"/>
  <sheetViews>
    <sheetView view="pageBreakPreview" topLeftCell="A16" zoomScale="80" zoomScaleNormal="100" zoomScaleSheetLayoutView="80" workbookViewId="0">
      <selection activeCell="E19" sqref="E19:E22"/>
    </sheetView>
  </sheetViews>
  <sheetFormatPr defaultColWidth="9.109375" defaultRowHeight="14.4"/>
  <cols>
    <col min="1" max="1" width="56.88671875" style="819" customWidth="1"/>
    <col min="2" max="2" width="15.88671875" style="819" customWidth="1"/>
    <col min="3" max="3" width="15.88671875" style="819" hidden="1" customWidth="1"/>
    <col min="4" max="4" width="16.5546875" style="448" customWidth="1"/>
    <col min="5" max="5" width="13.6640625" style="819" customWidth="1"/>
    <col min="6" max="6" width="14.5546875" style="819" customWidth="1"/>
    <col min="7" max="7" width="14.5546875" style="819" hidden="1" customWidth="1"/>
    <col min="8" max="8" width="14.109375" style="819" customWidth="1"/>
    <col min="9" max="9" width="9.109375" style="819"/>
    <col min="10" max="10" width="12" style="497" customWidth="1"/>
    <col min="11" max="16384" width="9.109375" style="819"/>
  </cols>
  <sheetData>
    <row r="1" spans="1:10">
      <c r="A1" s="815"/>
      <c r="B1" s="815"/>
      <c r="C1" s="815"/>
      <c r="D1" s="583"/>
      <c r="E1" s="815"/>
      <c r="F1" s="39" t="s">
        <v>156</v>
      </c>
      <c r="G1" s="39"/>
    </row>
    <row r="2" spans="1:10">
      <c r="A2" s="815"/>
      <c r="B2" s="815"/>
      <c r="C2" s="815"/>
      <c r="D2" s="583"/>
      <c r="E2" s="815"/>
      <c r="F2" s="39" t="s">
        <v>6</v>
      </c>
      <c r="G2" s="39"/>
    </row>
    <row r="3" spans="1:10">
      <c r="A3" s="815"/>
      <c r="B3" s="815"/>
      <c r="C3" s="815"/>
      <c r="D3" s="583"/>
      <c r="E3" s="815"/>
      <c r="F3" s="815"/>
      <c r="G3" s="815"/>
    </row>
    <row r="4" spans="1:10">
      <c r="A4" s="815"/>
      <c r="B4" s="815"/>
      <c r="C4" s="815"/>
      <c r="D4" s="583"/>
      <c r="E4" s="815"/>
      <c r="F4" s="815"/>
      <c r="G4" s="815"/>
    </row>
    <row r="5" spans="1:10" ht="17.399999999999999">
      <c r="A5" s="936" t="s">
        <v>642</v>
      </c>
      <c r="B5" s="936"/>
      <c r="C5" s="936"/>
      <c r="D5" s="936"/>
      <c r="E5" s="936"/>
      <c r="F5" s="936"/>
      <c r="G5" s="812"/>
    </row>
    <row r="6" spans="1:10">
      <c r="A6" s="815"/>
      <c r="B6" s="815"/>
      <c r="C6" s="815"/>
      <c r="D6" s="583"/>
      <c r="E6" s="815"/>
      <c r="F6" s="815"/>
      <c r="G6" s="815"/>
    </row>
    <row r="7" spans="1:10" ht="16.2" thickBot="1">
      <c r="A7" s="810"/>
      <c r="B7" s="810"/>
      <c r="C7" s="810"/>
      <c r="D7" s="85"/>
      <c r="E7" s="810"/>
      <c r="F7" s="814" t="s">
        <v>9</v>
      </c>
      <c r="G7" s="814"/>
    </row>
    <row r="8" spans="1:10" ht="21.6" thickBot="1">
      <c r="A8" s="41" t="s">
        <v>10</v>
      </c>
      <c r="B8" s="810"/>
      <c r="C8" s="810"/>
      <c r="D8" s="85"/>
      <c r="E8" s="810"/>
      <c r="F8" s="481" t="s">
        <v>627</v>
      </c>
      <c r="G8" s="750"/>
      <c r="H8" s="486" t="s">
        <v>643</v>
      </c>
      <c r="I8" s="29"/>
    </row>
    <row r="9" spans="1:10" ht="21.6" thickBot="1">
      <c r="A9" s="41" t="s">
        <v>11</v>
      </c>
      <c r="B9" s="810"/>
      <c r="C9" s="810"/>
      <c r="D9" s="85"/>
      <c r="E9" s="810"/>
      <c r="F9" s="482" t="s">
        <v>563</v>
      </c>
      <c r="G9" s="751"/>
      <c r="H9" s="487" t="s">
        <v>811</v>
      </c>
      <c r="I9" s="29"/>
    </row>
    <row r="10" spans="1:10" ht="65.25" customHeight="1" thickBot="1">
      <c r="A10" s="41" t="s">
        <v>12</v>
      </c>
      <c r="B10" s="937" t="s">
        <v>13</v>
      </c>
      <c r="C10" s="937"/>
      <c r="D10" s="937"/>
      <c r="E10" s="937"/>
      <c r="F10" s="481" t="s">
        <v>14</v>
      </c>
      <c r="G10" s="750"/>
      <c r="H10" s="327" t="s">
        <v>646</v>
      </c>
      <c r="I10" s="29"/>
    </row>
    <row r="11" spans="1:10" ht="32.25" customHeight="1" thickBot="1">
      <c r="A11" s="41" t="s">
        <v>15</v>
      </c>
      <c r="B11" s="937" t="s">
        <v>16</v>
      </c>
      <c r="C11" s="937"/>
      <c r="D11" s="937"/>
      <c r="E11" s="937"/>
      <c r="F11" s="481" t="s">
        <v>17</v>
      </c>
      <c r="G11" s="750"/>
      <c r="H11" s="488" t="s">
        <v>644</v>
      </c>
      <c r="I11" s="29"/>
    </row>
    <row r="12" spans="1:10" ht="21.6" thickBot="1">
      <c r="A12" s="41" t="s">
        <v>18</v>
      </c>
      <c r="B12" s="883" t="s">
        <v>143</v>
      </c>
      <c r="C12" s="883"/>
      <c r="D12" s="883"/>
      <c r="E12" s="883"/>
      <c r="F12" s="481" t="s">
        <v>19</v>
      </c>
      <c r="G12" s="750"/>
      <c r="H12" s="327"/>
      <c r="I12" s="29"/>
    </row>
    <row r="13" spans="1:10" ht="30.75" customHeight="1" thickBot="1">
      <c r="A13" s="41" t="s">
        <v>20</v>
      </c>
      <c r="B13" s="937" t="s">
        <v>21</v>
      </c>
      <c r="C13" s="937"/>
      <c r="D13" s="937"/>
      <c r="E13" s="937"/>
      <c r="F13" s="481" t="s">
        <v>22</v>
      </c>
      <c r="G13" s="750"/>
      <c r="H13" s="29" t="s">
        <v>647</v>
      </c>
      <c r="I13" s="29"/>
    </row>
    <row r="14" spans="1:10" ht="16.5" customHeight="1" thickBot="1">
      <c r="A14" s="41" t="s">
        <v>23</v>
      </c>
      <c r="B14" s="43" t="s">
        <v>194</v>
      </c>
      <c r="C14" s="43"/>
      <c r="D14" s="559"/>
      <c r="E14" s="820"/>
      <c r="F14" s="483" t="s">
        <v>195</v>
      </c>
      <c r="G14" s="752"/>
      <c r="H14" s="327"/>
      <c r="I14" s="493"/>
      <c r="J14" s="498"/>
    </row>
    <row r="15" spans="1:10" ht="21.6" thickBot="1">
      <c r="A15" s="41" t="s">
        <v>24</v>
      </c>
      <c r="B15" s="937" t="s">
        <v>144</v>
      </c>
      <c r="C15" s="937"/>
      <c r="D15" s="937"/>
      <c r="E15" s="937"/>
      <c r="F15" s="481" t="s">
        <v>145</v>
      </c>
      <c r="G15" s="750"/>
      <c r="H15" s="327" t="s">
        <v>645</v>
      </c>
      <c r="I15" s="29"/>
    </row>
    <row r="16" spans="1:10" ht="15.6">
      <c r="A16" s="810"/>
      <c r="B16" s="810"/>
      <c r="C16" s="810"/>
      <c r="D16" s="85"/>
      <c r="E16" s="810"/>
      <c r="F16" s="810"/>
      <c r="G16" s="810"/>
      <c r="H16" s="23"/>
    </row>
    <row r="17" spans="1:17" ht="60.75" customHeight="1">
      <c r="A17" s="484" t="s">
        <v>146</v>
      </c>
      <c r="B17" s="484" t="s">
        <v>147</v>
      </c>
      <c r="C17" s="577" t="s">
        <v>814</v>
      </c>
      <c r="D17" s="584" t="s">
        <v>148</v>
      </c>
      <c r="E17" s="484" t="s">
        <v>149</v>
      </c>
      <c r="F17" s="484" t="s">
        <v>150</v>
      </c>
      <c r="G17" s="753" t="s">
        <v>814</v>
      </c>
    </row>
    <row r="18" spans="1:17" ht="18">
      <c r="A18" s="485">
        <v>1</v>
      </c>
      <c r="B18" s="485">
        <v>2</v>
      </c>
      <c r="C18" s="680"/>
      <c r="D18" s="585">
        <v>3</v>
      </c>
      <c r="E18" s="485">
        <v>4</v>
      </c>
      <c r="F18" s="485">
        <v>5</v>
      </c>
      <c r="G18" s="753"/>
      <c r="H18" s="500" t="s">
        <v>543</v>
      </c>
      <c r="I18" s="501" t="s">
        <v>640</v>
      </c>
      <c r="J18" s="502" t="s">
        <v>175</v>
      </c>
    </row>
    <row r="19" spans="1:17" s="23" customFormat="1" ht="15.75" customHeight="1">
      <c r="A19" s="496" t="s">
        <v>872</v>
      </c>
      <c r="B19" s="495" t="s">
        <v>151</v>
      </c>
      <c r="C19" s="754">
        <v>30</v>
      </c>
      <c r="D19" s="586">
        <v>12</v>
      </c>
      <c r="E19" s="774">
        <f>J19</f>
        <v>58154.25</v>
      </c>
      <c r="F19" s="631">
        <f>D19*E19/1000</f>
        <v>697.851</v>
      </c>
      <c r="G19" s="758">
        <v>32000</v>
      </c>
      <c r="H19" s="23">
        <v>55650</v>
      </c>
      <c r="I19" s="474">
        <v>4.4999999999999998E-2</v>
      </c>
      <c r="J19" s="499">
        <f>(H19*I19)+H19</f>
        <v>58154.25</v>
      </c>
      <c r="K19" s="492"/>
      <c r="L19" s="492"/>
      <c r="M19" s="492"/>
      <c r="N19" s="492"/>
      <c r="O19" s="327"/>
      <c r="P19" s="327"/>
      <c r="Q19" s="327"/>
    </row>
    <row r="20" spans="1:17" s="23" customFormat="1" ht="15.75" hidden="1" customHeight="1">
      <c r="A20" s="496" t="s">
        <v>872</v>
      </c>
      <c r="B20" s="495" t="s">
        <v>151</v>
      </c>
      <c r="C20" s="754"/>
      <c r="D20" s="586"/>
      <c r="E20" s="774">
        <f>J20</f>
        <v>0</v>
      </c>
      <c r="F20" s="631">
        <f>D20*E20/1000</f>
        <v>0</v>
      </c>
      <c r="G20" s="758"/>
      <c r="I20" s="474">
        <v>3.5000000000000003E-2</v>
      </c>
      <c r="J20" s="499">
        <f t="shared" ref="J20:J93" si="0">(H20*I20)+H20</f>
        <v>0</v>
      </c>
      <c r="K20" s="356"/>
      <c r="L20" s="356"/>
      <c r="M20" s="356"/>
      <c r="N20" s="356"/>
    </row>
    <row r="21" spans="1:17" s="23" customFormat="1" ht="15.75" hidden="1" customHeight="1">
      <c r="A21" s="496" t="s">
        <v>873</v>
      </c>
      <c r="B21" s="495" t="s">
        <v>151</v>
      </c>
      <c r="C21" s="754">
        <v>1</v>
      </c>
      <c r="D21" s="747">
        <v>4</v>
      </c>
      <c r="E21" s="774">
        <f>J21</f>
        <v>0</v>
      </c>
      <c r="F21" s="631">
        <f>D21*E21/1000</f>
        <v>0</v>
      </c>
      <c r="G21" s="758">
        <v>6000</v>
      </c>
      <c r="I21" s="474">
        <v>4.4999999999999998E-2</v>
      </c>
      <c r="J21" s="499">
        <f t="shared" si="0"/>
        <v>0</v>
      </c>
      <c r="K21" s="356"/>
      <c r="L21" s="356"/>
      <c r="M21" s="356"/>
      <c r="N21" s="356"/>
    </row>
    <row r="22" spans="1:17" s="23" customFormat="1" ht="15.75" customHeight="1">
      <c r="A22" s="496" t="s">
        <v>874</v>
      </c>
      <c r="B22" s="495" t="s">
        <v>151</v>
      </c>
      <c r="C22" s="754">
        <v>8</v>
      </c>
      <c r="D22" s="586">
        <v>200</v>
      </c>
      <c r="E22" s="774">
        <v>22960</v>
      </c>
      <c r="F22" s="631">
        <f t="shared" ref="F22:F93" si="1">D22*E22/1000</f>
        <v>4592</v>
      </c>
      <c r="G22" s="758">
        <v>11500</v>
      </c>
      <c r="H22" s="819">
        <v>22960</v>
      </c>
      <c r="I22" s="474">
        <v>4.4999999999999998E-2</v>
      </c>
      <c r="J22" s="499">
        <f t="shared" si="0"/>
        <v>23993.200000000001</v>
      </c>
      <c r="K22" s="356"/>
      <c r="L22" s="356"/>
      <c r="M22" s="356"/>
      <c r="N22" s="356"/>
    </row>
    <row r="23" spans="1:17" s="23" customFormat="1" ht="18" customHeight="1">
      <c r="A23" s="496"/>
      <c r="B23" s="495" t="s">
        <v>151</v>
      </c>
      <c r="C23" s="754">
        <v>18</v>
      </c>
      <c r="D23" s="586"/>
      <c r="E23" s="774">
        <f t="shared" ref="E23:E93" si="2">J23</f>
        <v>0</v>
      </c>
      <c r="F23" s="631">
        <f t="shared" si="1"/>
        <v>0</v>
      </c>
      <c r="G23" s="758">
        <v>3200</v>
      </c>
      <c r="I23" s="474">
        <v>4.4999999999999998E-2</v>
      </c>
      <c r="J23" s="499">
        <f t="shared" si="0"/>
        <v>0</v>
      </c>
      <c r="K23" s="356"/>
      <c r="L23" s="356"/>
      <c r="M23" s="356"/>
      <c r="N23" s="356"/>
    </row>
    <row r="24" spans="1:17" s="23" customFormat="1" ht="15.75" customHeight="1">
      <c r="A24" s="496"/>
      <c r="B24" s="495" t="s">
        <v>151</v>
      </c>
      <c r="C24" s="754">
        <v>1</v>
      </c>
      <c r="D24" s="586"/>
      <c r="E24" s="774">
        <f t="shared" si="2"/>
        <v>0</v>
      </c>
      <c r="F24" s="631">
        <f t="shared" si="1"/>
        <v>0</v>
      </c>
      <c r="G24" s="758">
        <v>52000</v>
      </c>
      <c r="I24" s="474">
        <v>4.4999999999999998E-2</v>
      </c>
      <c r="J24" s="499">
        <f t="shared" si="0"/>
        <v>0</v>
      </c>
    </row>
    <row r="25" spans="1:17" s="23" customFormat="1" ht="15.75" customHeight="1">
      <c r="A25" s="496"/>
      <c r="B25" s="495" t="s">
        <v>151</v>
      </c>
      <c r="C25" s="754">
        <v>1</v>
      </c>
      <c r="D25" s="586"/>
      <c r="E25" s="774">
        <f t="shared" si="2"/>
        <v>0</v>
      </c>
      <c r="F25" s="631">
        <f t="shared" si="1"/>
        <v>0</v>
      </c>
      <c r="G25" s="758">
        <v>15000</v>
      </c>
      <c r="I25" s="474">
        <v>4.4999999999999998E-2</v>
      </c>
      <c r="J25" s="499">
        <f t="shared" si="0"/>
        <v>0</v>
      </c>
    </row>
    <row r="26" spans="1:17" s="23" customFormat="1" ht="15.75" customHeight="1">
      <c r="A26" s="496"/>
      <c r="B26" s="495" t="s">
        <v>151</v>
      </c>
      <c r="C26" s="754">
        <v>2</v>
      </c>
      <c r="D26" s="586"/>
      <c r="E26" s="774">
        <f t="shared" si="2"/>
        <v>0</v>
      </c>
      <c r="F26" s="631">
        <f t="shared" si="1"/>
        <v>0</v>
      </c>
      <c r="G26" s="758">
        <v>65000</v>
      </c>
      <c r="I26" s="474">
        <v>4.4999999999999998E-2</v>
      </c>
      <c r="J26" s="499">
        <f t="shared" si="0"/>
        <v>0</v>
      </c>
    </row>
    <row r="27" spans="1:17" s="23" customFormat="1" ht="15.75" hidden="1" customHeight="1">
      <c r="A27" s="496"/>
      <c r="B27" s="495" t="s">
        <v>151</v>
      </c>
      <c r="C27" s="754">
        <v>1</v>
      </c>
      <c r="D27" s="586"/>
      <c r="E27" s="774">
        <f t="shared" si="2"/>
        <v>0</v>
      </c>
      <c r="F27" s="631">
        <f t="shared" si="1"/>
        <v>0</v>
      </c>
      <c r="G27" s="758">
        <v>33000</v>
      </c>
      <c r="I27" s="474">
        <v>4.4999999999999998E-2</v>
      </c>
      <c r="J27" s="499">
        <f t="shared" si="0"/>
        <v>0</v>
      </c>
    </row>
    <row r="28" spans="1:17" s="23" customFormat="1" ht="15.75" hidden="1" customHeight="1">
      <c r="A28" s="496"/>
      <c r="B28" s="495" t="s">
        <v>151</v>
      </c>
      <c r="C28" s="754">
        <v>16</v>
      </c>
      <c r="D28" s="586"/>
      <c r="E28" s="774">
        <f t="shared" si="2"/>
        <v>0</v>
      </c>
      <c r="F28" s="631">
        <f t="shared" si="1"/>
        <v>0</v>
      </c>
      <c r="G28" s="758">
        <v>1200</v>
      </c>
      <c r="I28" s="474">
        <v>4.4999999999999998E-2</v>
      </c>
      <c r="J28" s="499">
        <f t="shared" si="0"/>
        <v>0</v>
      </c>
    </row>
    <row r="29" spans="1:17" s="23" customFormat="1" ht="15.75" hidden="1" customHeight="1">
      <c r="A29" s="496"/>
      <c r="B29" s="495" t="s">
        <v>151</v>
      </c>
      <c r="C29" s="754">
        <v>1</v>
      </c>
      <c r="D29" s="586"/>
      <c r="E29" s="774">
        <f t="shared" si="2"/>
        <v>0</v>
      </c>
      <c r="F29" s="631">
        <f t="shared" si="1"/>
        <v>0</v>
      </c>
      <c r="G29" s="758">
        <v>270000</v>
      </c>
      <c r="I29" s="474">
        <v>4.4999999999999998E-2</v>
      </c>
      <c r="J29" s="499">
        <f t="shared" si="0"/>
        <v>0</v>
      </c>
    </row>
    <row r="30" spans="1:17" s="23" customFormat="1" ht="15.75" hidden="1" customHeight="1">
      <c r="A30" s="496"/>
      <c r="B30" s="495" t="s">
        <v>151</v>
      </c>
      <c r="C30" s="754">
        <v>1</v>
      </c>
      <c r="D30" s="586"/>
      <c r="E30" s="774">
        <f t="shared" si="2"/>
        <v>0</v>
      </c>
      <c r="F30" s="631">
        <f t="shared" si="1"/>
        <v>0</v>
      </c>
      <c r="G30" s="758">
        <v>90000</v>
      </c>
      <c r="I30" s="474">
        <v>4.4999999999999998E-2</v>
      </c>
      <c r="J30" s="499">
        <f t="shared" si="0"/>
        <v>0</v>
      </c>
    </row>
    <row r="31" spans="1:17" s="23" customFormat="1" ht="15.75" hidden="1" customHeight="1">
      <c r="A31" s="496"/>
      <c r="B31" s="495" t="s">
        <v>151</v>
      </c>
      <c r="C31" s="754">
        <v>4</v>
      </c>
      <c r="D31" s="586"/>
      <c r="E31" s="774">
        <f t="shared" si="2"/>
        <v>0</v>
      </c>
      <c r="F31" s="631">
        <f t="shared" si="1"/>
        <v>0</v>
      </c>
      <c r="G31" s="758">
        <v>80000</v>
      </c>
      <c r="I31" s="474">
        <v>4.4999999999999998E-2</v>
      </c>
      <c r="J31" s="499">
        <f t="shared" si="0"/>
        <v>0</v>
      </c>
    </row>
    <row r="32" spans="1:17" s="23" customFormat="1" ht="15.75" hidden="1" customHeight="1">
      <c r="A32" s="496"/>
      <c r="B32" s="495" t="s">
        <v>151</v>
      </c>
      <c r="C32" s="754">
        <v>1</v>
      </c>
      <c r="D32" s="586"/>
      <c r="E32" s="774">
        <f t="shared" si="2"/>
        <v>0</v>
      </c>
      <c r="F32" s="631">
        <f t="shared" si="1"/>
        <v>0</v>
      </c>
      <c r="G32" s="758">
        <v>62000</v>
      </c>
      <c r="I32" s="474">
        <v>4.4999999999999998E-2</v>
      </c>
      <c r="J32" s="499">
        <f t="shared" si="0"/>
        <v>0</v>
      </c>
    </row>
    <row r="33" spans="1:21" s="23" customFormat="1" ht="15.75" hidden="1" customHeight="1">
      <c r="A33" s="496"/>
      <c r="B33" s="746" t="s">
        <v>151</v>
      </c>
      <c r="C33" s="754">
        <v>1</v>
      </c>
      <c r="D33" s="747"/>
      <c r="E33" s="774">
        <f t="shared" si="2"/>
        <v>0</v>
      </c>
      <c r="F33" s="631">
        <f t="shared" si="1"/>
        <v>0</v>
      </c>
      <c r="G33" s="758">
        <v>45000</v>
      </c>
      <c r="I33" s="474">
        <v>4.4999999999999998E-2</v>
      </c>
      <c r="J33" s="499">
        <f t="shared" si="0"/>
        <v>0</v>
      </c>
    </row>
    <row r="34" spans="1:21" ht="15.75" hidden="1" customHeight="1">
      <c r="A34" s="496"/>
      <c r="B34" s="495" t="s">
        <v>151</v>
      </c>
      <c r="C34" s="754">
        <v>1</v>
      </c>
      <c r="D34" s="586"/>
      <c r="E34" s="774">
        <f t="shared" si="2"/>
        <v>0</v>
      </c>
      <c r="F34" s="631">
        <f t="shared" si="1"/>
        <v>0</v>
      </c>
      <c r="G34" s="758">
        <v>285000</v>
      </c>
      <c r="H34" s="23"/>
      <c r="I34" s="474">
        <v>4.4999999999999998E-2</v>
      </c>
      <c r="J34" s="499">
        <f t="shared" si="0"/>
        <v>0</v>
      </c>
    </row>
    <row r="35" spans="1:21" ht="15.75" hidden="1" customHeight="1">
      <c r="A35" s="496"/>
      <c r="B35" s="495" t="s">
        <v>151</v>
      </c>
      <c r="C35" s="754">
        <v>2</v>
      </c>
      <c r="D35" s="586"/>
      <c r="E35" s="774">
        <f t="shared" si="2"/>
        <v>0</v>
      </c>
      <c r="F35" s="631">
        <f t="shared" si="1"/>
        <v>0</v>
      </c>
      <c r="G35" s="758">
        <v>16000</v>
      </c>
      <c r="H35" s="23"/>
      <c r="I35" s="474">
        <v>4.4999999999999998E-2</v>
      </c>
      <c r="J35" s="499">
        <f t="shared" si="0"/>
        <v>0</v>
      </c>
    </row>
    <row r="36" spans="1:21" ht="15.75" hidden="1" customHeight="1">
      <c r="A36" s="496"/>
      <c r="B36" s="495" t="s">
        <v>151</v>
      </c>
      <c r="C36" s="754">
        <v>1</v>
      </c>
      <c r="D36" s="586"/>
      <c r="E36" s="774">
        <f t="shared" si="2"/>
        <v>0</v>
      </c>
      <c r="F36" s="631">
        <f t="shared" si="1"/>
        <v>0</v>
      </c>
      <c r="G36" s="758">
        <v>48000</v>
      </c>
      <c r="H36" s="23"/>
      <c r="I36" s="474">
        <v>4.4999999999999998E-2</v>
      </c>
      <c r="J36" s="499">
        <f t="shared" si="0"/>
        <v>0</v>
      </c>
    </row>
    <row r="37" spans="1:21" ht="18.75" hidden="1" customHeight="1">
      <c r="A37" s="496"/>
      <c r="B37" s="495" t="s">
        <v>151</v>
      </c>
      <c r="C37" s="754">
        <v>1</v>
      </c>
      <c r="D37" s="586"/>
      <c r="E37" s="774">
        <f t="shared" si="2"/>
        <v>0</v>
      </c>
      <c r="F37" s="631">
        <f t="shared" si="1"/>
        <v>0</v>
      </c>
      <c r="G37" s="758">
        <v>185000</v>
      </c>
      <c r="H37" s="23"/>
      <c r="I37" s="474">
        <v>4.4999999999999998E-2</v>
      </c>
      <c r="J37" s="499">
        <f t="shared" si="0"/>
        <v>0</v>
      </c>
    </row>
    <row r="38" spans="1:21" hidden="1">
      <c r="A38" s="496"/>
      <c r="B38" s="495" t="s">
        <v>151</v>
      </c>
      <c r="C38" s="754">
        <v>1</v>
      </c>
      <c r="D38" s="586"/>
      <c r="E38" s="774">
        <f t="shared" si="2"/>
        <v>0</v>
      </c>
      <c r="F38" s="631">
        <f t="shared" si="1"/>
        <v>0</v>
      </c>
      <c r="G38" s="758">
        <v>75000</v>
      </c>
      <c r="H38" s="23"/>
      <c r="I38" s="474">
        <v>4.4999999999999998E-2</v>
      </c>
      <c r="J38" s="499">
        <f t="shared" si="0"/>
        <v>0</v>
      </c>
    </row>
    <row r="39" spans="1:21" ht="17.25" hidden="1" customHeight="1">
      <c r="A39" s="496"/>
      <c r="B39" s="495" t="s">
        <v>151</v>
      </c>
      <c r="C39" s="754">
        <v>6</v>
      </c>
      <c r="D39" s="586"/>
      <c r="E39" s="774">
        <f t="shared" si="2"/>
        <v>0</v>
      </c>
      <c r="F39" s="631">
        <f t="shared" si="1"/>
        <v>0</v>
      </c>
      <c r="G39" s="758">
        <v>65000</v>
      </c>
      <c r="H39" s="23"/>
      <c r="I39" s="474">
        <v>4.4999999999999998E-2</v>
      </c>
      <c r="J39" s="499">
        <f t="shared" si="0"/>
        <v>0</v>
      </c>
    </row>
    <row r="40" spans="1:21" hidden="1">
      <c r="A40" s="496"/>
      <c r="B40" s="495" t="s">
        <v>151</v>
      </c>
      <c r="C40" s="754">
        <v>2</v>
      </c>
      <c r="D40" s="586"/>
      <c r="E40" s="774">
        <f t="shared" si="2"/>
        <v>0</v>
      </c>
      <c r="F40" s="631">
        <f t="shared" si="1"/>
        <v>0</v>
      </c>
      <c r="G40" s="758">
        <v>45000</v>
      </c>
      <c r="H40" s="23"/>
      <c r="I40" s="474">
        <v>4.4999999999999998E-2</v>
      </c>
      <c r="J40" s="499">
        <f t="shared" si="0"/>
        <v>0</v>
      </c>
    </row>
    <row r="41" spans="1:21" hidden="1">
      <c r="A41" s="496"/>
      <c r="B41" s="495" t="s">
        <v>151</v>
      </c>
      <c r="C41" s="754">
        <v>2</v>
      </c>
      <c r="D41" s="586"/>
      <c r="E41" s="774">
        <f t="shared" si="2"/>
        <v>0</v>
      </c>
      <c r="F41" s="631">
        <f t="shared" si="1"/>
        <v>0</v>
      </c>
      <c r="G41" s="758">
        <v>21000</v>
      </c>
      <c r="H41" s="23"/>
      <c r="I41" s="474">
        <v>4.4999999999999998E-2</v>
      </c>
      <c r="J41" s="499">
        <f t="shared" si="0"/>
        <v>0</v>
      </c>
    </row>
    <row r="42" spans="1:21" ht="20.25" hidden="1" customHeight="1">
      <c r="A42" s="496"/>
      <c r="B42" s="495" t="s">
        <v>151</v>
      </c>
      <c r="C42" s="754">
        <v>2</v>
      </c>
      <c r="D42" s="586"/>
      <c r="E42" s="774">
        <f t="shared" si="2"/>
        <v>0</v>
      </c>
      <c r="F42" s="631">
        <f t="shared" si="1"/>
        <v>0</v>
      </c>
      <c r="G42" s="758">
        <v>35000</v>
      </c>
      <c r="H42" s="23"/>
      <c r="I42" s="474">
        <v>4.4999999999999998E-2</v>
      </c>
      <c r="J42" s="499">
        <f t="shared" si="0"/>
        <v>0</v>
      </c>
    </row>
    <row r="43" spans="1:21" ht="15.75" hidden="1" customHeight="1">
      <c r="A43" s="496"/>
      <c r="B43" s="495" t="s">
        <v>151</v>
      </c>
      <c r="C43" s="754">
        <v>2</v>
      </c>
      <c r="D43" s="586"/>
      <c r="E43" s="774">
        <f t="shared" si="2"/>
        <v>0</v>
      </c>
      <c r="F43" s="631">
        <f t="shared" si="1"/>
        <v>0</v>
      </c>
      <c r="G43" s="758">
        <v>44000</v>
      </c>
      <c r="H43" s="818"/>
      <c r="I43" s="474">
        <v>4.4999999999999998E-2</v>
      </c>
      <c r="J43" s="499">
        <f t="shared" si="0"/>
        <v>0</v>
      </c>
      <c r="K43" s="818"/>
      <c r="L43" s="818"/>
      <c r="M43" s="818"/>
      <c r="N43" s="818"/>
      <c r="O43" s="818"/>
      <c r="P43" s="818"/>
      <c r="Q43" s="818"/>
      <c r="R43" s="818"/>
      <c r="S43" s="818"/>
      <c r="T43" s="818"/>
      <c r="U43" s="818"/>
    </row>
    <row r="44" spans="1:21" ht="15.6" hidden="1">
      <c r="A44" s="496"/>
      <c r="B44" s="495" t="s">
        <v>151</v>
      </c>
      <c r="C44" s="754">
        <v>2</v>
      </c>
      <c r="D44" s="586"/>
      <c r="E44" s="774">
        <f t="shared" si="2"/>
        <v>0</v>
      </c>
      <c r="F44" s="631">
        <f t="shared" si="1"/>
        <v>0</v>
      </c>
      <c r="G44" s="758">
        <v>51000</v>
      </c>
      <c r="H44" s="809"/>
      <c r="I44" s="474">
        <v>4.4999999999999998E-2</v>
      </c>
      <c r="J44" s="499">
        <f t="shared" si="0"/>
        <v>0</v>
      </c>
      <c r="K44" s="809"/>
      <c r="L44" s="809"/>
    </row>
    <row r="45" spans="1:21" hidden="1">
      <c r="A45" s="496"/>
      <c r="B45" s="495" t="s">
        <v>151</v>
      </c>
      <c r="C45" s="754">
        <v>2</v>
      </c>
      <c r="D45" s="586"/>
      <c r="E45" s="774">
        <f t="shared" si="2"/>
        <v>0</v>
      </c>
      <c r="F45" s="631">
        <f t="shared" si="1"/>
        <v>0</v>
      </c>
      <c r="G45" s="758">
        <v>28000</v>
      </c>
      <c r="H45" s="23"/>
      <c r="I45" s="474">
        <v>4.4999999999999998E-2</v>
      </c>
      <c r="J45" s="499">
        <f t="shared" si="0"/>
        <v>0</v>
      </c>
    </row>
    <row r="46" spans="1:21" hidden="1">
      <c r="A46" s="496"/>
      <c r="B46" s="495" t="s">
        <v>151</v>
      </c>
      <c r="C46" s="754">
        <v>2</v>
      </c>
      <c r="D46" s="586"/>
      <c r="E46" s="774">
        <f t="shared" si="2"/>
        <v>0</v>
      </c>
      <c r="F46" s="631">
        <f t="shared" si="1"/>
        <v>0</v>
      </c>
      <c r="G46" s="758">
        <v>30000</v>
      </c>
      <c r="H46" s="23"/>
      <c r="I46" s="474">
        <v>4.4999999999999998E-2</v>
      </c>
      <c r="J46" s="499">
        <f t="shared" si="0"/>
        <v>0</v>
      </c>
    </row>
    <row r="47" spans="1:21" hidden="1">
      <c r="A47" s="496"/>
      <c r="B47" s="495" t="s">
        <v>151</v>
      </c>
      <c r="C47" s="754">
        <v>2</v>
      </c>
      <c r="D47" s="586"/>
      <c r="E47" s="774">
        <f t="shared" si="2"/>
        <v>0</v>
      </c>
      <c r="F47" s="631">
        <f t="shared" si="1"/>
        <v>0</v>
      </c>
      <c r="G47" s="758">
        <v>5000</v>
      </c>
      <c r="H47" s="23"/>
      <c r="I47" s="474">
        <v>4.4999999999999998E-2</v>
      </c>
      <c r="J47" s="499">
        <f t="shared" si="0"/>
        <v>0</v>
      </c>
    </row>
    <row r="48" spans="1:21" hidden="1">
      <c r="A48" s="496"/>
      <c r="B48" s="495" t="s">
        <v>151</v>
      </c>
      <c r="C48" s="754">
        <v>2</v>
      </c>
      <c r="D48" s="586"/>
      <c r="E48" s="774">
        <f t="shared" si="2"/>
        <v>0</v>
      </c>
      <c r="F48" s="631">
        <f t="shared" si="1"/>
        <v>0</v>
      </c>
      <c r="G48" s="758">
        <v>180000</v>
      </c>
      <c r="H48" s="23"/>
      <c r="I48" s="474">
        <v>4.4999999999999998E-2</v>
      </c>
      <c r="J48" s="499">
        <f t="shared" si="0"/>
        <v>0</v>
      </c>
    </row>
    <row r="49" spans="1:10" hidden="1">
      <c r="A49" s="496"/>
      <c r="B49" s="495" t="s">
        <v>648</v>
      </c>
      <c r="C49" s="754">
        <v>2</v>
      </c>
      <c r="D49" s="586"/>
      <c r="E49" s="774">
        <f t="shared" si="2"/>
        <v>0</v>
      </c>
      <c r="F49" s="631">
        <f t="shared" si="1"/>
        <v>0</v>
      </c>
      <c r="G49" s="758">
        <v>58000</v>
      </c>
      <c r="H49" s="23"/>
      <c r="I49" s="474">
        <v>4.4999999999999998E-2</v>
      </c>
      <c r="J49" s="499">
        <f t="shared" si="0"/>
        <v>0</v>
      </c>
    </row>
    <row r="50" spans="1:10" hidden="1">
      <c r="A50" s="496"/>
      <c r="B50" s="495" t="s">
        <v>151</v>
      </c>
      <c r="C50" s="754">
        <v>1</v>
      </c>
      <c r="D50" s="586"/>
      <c r="E50" s="774">
        <f t="shared" si="2"/>
        <v>0</v>
      </c>
      <c r="F50" s="631">
        <f t="shared" si="1"/>
        <v>0</v>
      </c>
      <c r="G50" s="758">
        <v>90000</v>
      </c>
      <c r="H50" s="23"/>
      <c r="I50" s="474">
        <v>4.4999999999999998E-2</v>
      </c>
      <c r="J50" s="499">
        <f t="shared" si="0"/>
        <v>0</v>
      </c>
    </row>
    <row r="51" spans="1:10" hidden="1">
      <c r="A51" s="496"/>
      <c r="B51" s="495" t="s">
        <v>151</v>
      </c>
      <c r="C51" s="754">
        <v>2</v>
      </c>
      <c r="D51" s="586"/>
      <c r="E51" s="774">
        <f t="shared" si="2"/>
        <v>0</v>
      </c>
      <c r="F51" s="631">
        <f t="shared" si="1"/>
        <v>0</v>
      </c>
      <c r="G51" s="758">
        <v>25000</v>
      </c>
      <c r="H51" s="23"/>
      <c r="I51" s="474">
        <v>4.4999999999999998E-2</v>
      </c>
      <c r="J51" s="499">
        <f t="shared" si="0"/>
        <v>0</v>
      </c>
    </row>
    <row r="52" spans="1:10" hidden="1">
      <c r="A52" s="496"/>
      <c r="B52" s="495" t="s">
        <v>151</v>
      </c>
      <c r="C52" s="754">
        <v>1</v>
      </c>
      <c r="D52" s="586"/>
      <c r="E52" s="774">
        <f t="shared" si="2"/>
        <v>0</v>
      </c>
      <c r="F52" s="631">
        <f t="shared" si="1"/>
        <v>0</v>
      </c>
      <c r="G52" s="758">
        <v>48000</v>
      </c>
      <c r="H52" s="23"/>
      <c r="I52" s="474">
        <v>4.4999999999999998E-2</v>
      </c>
      <c r="J52" s="499">
        <f t="shared" si="0"/>
        <v>0</v>
      </c>
    </row>
    <row r="53" spans="1:10" hidden="1">
      <c r="A53" s="496"/>
      <c r="B53" s="495" t="s">
        <v>151</v>
      </c>
      <c r="C53" s="754">
        <v>1</v>
      </c>
      <c r="D53" s="586"/>
      <c r="E53" s="774">
        <f t="shared" si="2"/>
        <v>0</v>
      </c>
      <c r="F53" s="631">
        <f t="shared" si="1"/>
        <v>0</v>
      </c>
      <c r="G53" s="758">
        <v>28000</v>
      </c>
      <c r="H53" s="23"/>
      <c r="I53" s="474">
        <v>4.4999999999999998E-2</v>
      </c>
      <c r="J53" s="499">
        <f t="shared" si="0"/>
        <v>0</v>
      </c>
    </row>
    <row r="54" spans="1:10" hidden="1">
      <c r="A54" s="496"/>
      <c r="B54" s="495" t="s">
        <v>151</v>
      </c>
      <c r="C54" s="754">
        <v>1</v>
      </c>
      <c r="D54" s="586"/>
      <c r="E54" s="774">
        <f t="shared" si="2"/>
        <v>0</v>
      </c>
      <c r="F54" s="631">
        <f t="shared" si="1"/>
        <v>0</v>
      </c>
      <c r="G54" s="758">
        <v>48000</v>
      </c>
      <c r="H54" s="23"/>
      <c r="I54" s="474">
        <v>4.4999999999999998E-2</v>
      </c>
      <c r="J54" s="499">
        <f t="shared" si="0"/>
        <v>0</v>
      </c>
    </row>
    <row r="55" spans="1:10" hidden="1">
      <c r="A55" s="496"/>
      <c r="B55" s="495" t="s">
        <v>151</v>
      </c>
      <c r="C55" s="754">
        <v>2</v>
      </c>
      <c r="D55" s="586"/>
      <c r="E55" s="774">
        <f>J55</f>
        <v>0</v>
      </c>
      <c r="F55" s="631">
        <f t="shared" si="1"/>
        <v>0</v>
      </c>
      <c r="G55" s="758">
        <v>60250</v>
      </c>
      <c r="H55" s="23"/>
      <c r="I55" s="474">
        <v>4.4999999999999998E-2</v>
      </c>
      <c r="J55" s="499">
        <f>(H55*I55)+H55</f>
        <v>0</v>
      </c>
    </row>
    <row r="56" spans="1:10" ht="24.75" hidden="1" customHeight="1">
      <c r="A56" s="496"/>
      <c r="B56" s="495" t="s">
        <v>151</v>
      </c>
      <c r="C56" s="754">
        <v>1</v>
      </c>
      <c r="D56" s="586"/>
      <c r="E56" s="774">
        <f t="shared" si="2"/>
        <v>0</v>
      </c>
      <c r="F56" s="631">
        <f t="shared" si="1"/>
        <v>0</v>
      </c>
      <c r="G56" s="758">
        <v>32000</v>
      </c>
      <c r="H56" s="23"/>
      <c r="I56" s="474">
        <v>4.4999999999999998E-2</v>
      </c>
      <c r="J56" s="499">
        <f t="shared" si="0"/>
        <v>0</v>
      </c>
    </row>
    <row r="57" spans="1:10" ht="24.75" hidden="1" customHeight="1">
      <c r="A57" s="496"/>
      <c r="B57" s="495" t="s">
        <v>151</v>
      </c>
      <c r="C57" s="754">
        <v>12</v>
      </c>
      <c r="D57" s="586"/>
      <c r="E57" s="774">
        <f t="shared" si="2"/>
        <v>0</v>
      </c>
      <c r="F57" s="631">
        <f t="shared" si="1"/>
        <v>0</v>
      </c>
      <c r="G57" s="758">
        <v>52000</v>
      </c>
      <c r="H57" s="23"/>
      <c r="I57" s="474">
        <v>4.4999999999999998E-2</v>
      </c>
      <c r="J57" s="499">
        <f t="shared" si="0"/>
        <v>0</v>
      </c>
    </row>
    <row r="58" spans="1:10">
      <c r="A58" s="496"/>
      <c r="B58" s="495" t="s">
        <v>151</v>
      </c>
      <c r="C58" s="754">
        <v>12</v>
      </c>
      <c r="D58" s="586"/>
      <c r="E58" s="774">
        <f t="shared" si="2"/>
        <v>0</v>
      </c>
      <c r="F58" s="631">
        <f t="shared" si="1"/>
        <v>0</v>
      </c>
      <c r="G58" s="758">
        <v>52000</v>
      </c>
      <c r="H58" s="23"/>
      <c r="I58" s="474">
        <v>4.4999999999999998E-2</v>
      </c>
      <c r="J58" s="499">
        <f t="shared" si="0"/>
        <v>0</v>
      </c>
    </row>
    <row r="59" spans="1:10" hidden="1">
      <c r="A59" s="496"/>
      <c r="B59" s="495" t="s">
        <v>151</v>
      </c>
      <c r="C59" s="754"/>
      <c r="D59" s="586"/>
      <c r="E59" s="630">
        <f t="shared" si="2"/>
        <v>0</v>
      </c>
      <c r="F59" s="631">
        <f t="shared" si="1"/>
        <v>0</v>
      </c>
      <c r="G59" s="758"/>
      <c r="H59" s="23"/>
      <c r="I59" s="474">
        <v>3.5000000000000003E-2</v>
      </c>
      <c r="J59" s="499">
        <f t="shared" si="0"/>
        <v>0</v>
      </c>
    </row>
    <row r="60" spans="1:10" hidden="1">
      <c r="A60" s="496"/>
      <c r="B60" s="495" t="s">
        <v>151</v>
      </c>
      <c r="C60" s="754"/>
      <c r="D60" s="586"/>
      <c r="E60" s="630">
        <f t="shared" si="2"/>
        <v>0</v>
      </c>
      <c r="F60" s="631">
        <f t="shared" si="1"/>
        <v>0</v>
      </c>
      <c r="G60" s="758"/>
      <c r="H60" s="23"/>
      <c r="I60" s="474">
        <v>3.5000000000000003E-2</v>
      </c>
      <c r="J60" s="499">
        <f t="shared" si="0"/>
        <v>0</v>
      </c>
    </row>
    <row r="61" spans="1:10" hidden="1">
      <c r="A61" s="496"/>
      <c r="B61" s="495" t="s">
        <v>151</v>
      </c>
      <c r="C61" s="754"/>
      <c r="D61" s="586"/>
      <c r="E61" s="630">
        <f t="shared" si="2"/>
        <v>0</v>
      </c>
      <c r="F61" s="631">
        <f t="shared" si="1"/>
        <v>0</v>
      </c>
      <c r="G61" s="758"/>
      <c r="H61" s="23"/>
      <c r="I61" s="474">
        <v>3.5000000000000003E-2</v>
      </c>
      <c r="J61" s="499">
        <f t="shared" si="0"/>
        <v>0</v>
      </c>
    </row>
    <row r="62" spans="1:10" hidden="1">
      <c r="A62" s="496"/>
      <c r="B62" s="495" t="s">
        <v>151</v>
      </c>
      <c r="C62" s="754"/>
      <c r="D62" s="586"/>
      <c r="E62" s="630">
        <f t="shared" si="2"/>
        <v>0</v>
      </c>
      <c r="F62" s="631">
        <f t="shared" si="1"/>
        <v>0</v>
      </c>
      <c r="G62" s="758"/>
      <c r="H62" s="23"/>
      <c r="I62" s="474">
        <v>3.5000000000000003E-2</v>
      </c>
      <c r="J62" s="499">
        <f t="shared" si="0"/>
        <v>0</v>
      </c>
    </row>
    <row r="63" spans="1:10" hidden="1">
      <c r="A63" s="496"/>
      <c r="B63" s="495" t="s">
        <v>151</v>
      </c>
      <c r="C63" s="754"/>
      <c r="D63" s="586"/>
      <c r="E63" s="630">
        <f t="shared" si="2"/>
        <v>0</v>
      </c>
      <c r="F63" s="631">
        <f t="shared" si="1"/>
        <v>0</v>
      </c>
      <c r="G63" s="758"/>
      <c r="H63" s="23"/>
      <c r="I63" s="474">
        <v>3.5000000000000003E-2</v>
      </c>
      <c r="J63" s="499">
        <f t="shared" si="0"/>
        <v>0</v>
      </c>
    </row>
    <row r="64" spans="1:10" hidden="1">
      <c r="A64" s="496"/>
      <c r="B64" s="495" t="s">
        <v>151</v>
      </c>
      <c r="C64" s="754"/>
      <c r="D64" s="586"/>
      <c r="E64" s="630">
        <f t="shared" si="2"/>
        <v>0</v>
      </c>
      <c r="F64" s="631">
        <f t="shared" si="1"/>
        <v>0</v>
      </c>
      <c r="G64" s="758"/>
      <c r="H64" s="23"/>
      <c r="I64" s="474">
        <v>3.5000000000000003E-2</v>
      </c>
      <c r="J64" s="499">
        <f t="shared" si="0"/>
        <v>0</v>
      </c>
    </row>
    <row r="65" spans="1:10" hidden="1">
      <c r="A65" s="496"/>
      <c r="B65" s="495" t="s">
        <v>151</v>
      </c>
      <c r="C65" s="754"/>
      <c r="D65" s="586"/>
      <c r="E65" s="630">
        <f t="shared" si="2"/>
        <v>0</v>
      </c>
      <c r="F65" s="631">
        <f t="shared" si="1"/>
        <v>0</v>
      </c>
      <c r="G65" s="758"/>
      <c r="H65" s="23"/>
      <c r="I65" s="474">
        <v>3.5000000000000003E-2</v>
      </c>
      <c r="J65" s="499">
        <f t="shared" si="0"/>
        <v>0</v>
      </c>
    </row>
    <row r="66" spans="1:10" hidden="1">
      <c r="A66" s="496"/>
      <c r="B66" s="495" t="s">
        <v>151</v>
      </c>
      <c r="C66" s="754"/>
      <c r="D66" s="586"/>
      <c r="E66" s="630">
        <f t="shared" si="2"/>
        <v>0</v>
      </c>
      <c r="F66" s="631">
        <f t="shared" si="1"/>
        <v>0</v>
      </c>
      <c r="G66" s="758"/>
      <c r="H66" s="23"/>
      <c r="I66" s="474">
        <v>3.5000000000000003E-2</v>
      </c>
      <c r="J66" s="499">
        <f t="shared" si="0"/>
        <v>0</v>
      </c>
    </row>
    <row r="67" spans="1:10" hidden="1">
      <c r="A67" s="496"/>
      <c r="B67" s="495" t="s">
        <v>151</v>
      </c>
      <c r="C67" s="754"/>
      <c r="D67" s="586"/>
      <c r="E67" s="630">
        <f t="shared" si="2"/>
        <v>0</v>
      </c>
      <c r="F67" s="631">
        <f t="shared" si="1"/>
        <v>0</v>
      </c>
      <c r="G67" s="758"/>
      <c r="H67" s="23"/>
      <c r="I67" s="474">
        <v>3.5000000000000003E-2</v>
      </c>
      <c r="J67" s="499">
        <f t="shared" si="0"/>
        <v>0</v>
      </c>
    </row>
    <row r="68" spans="1:10" hidden="1">
      <c r="A68" s="496"/>
      <c r="B68" s="495" t="s">
        <v>151</v>
      </c>
      <c r="C68" s="754"/>
      <c r="D68" s="586"/>
      <c r="E68" s="630">
        <f t="shared" si="2"/>
        <v>0</v>
      </c>
      <c r="F68" s="631">
        <f t="shared" si="1"/>
        <v>0</v>
      </c>
      <c r="G68" s="758"/>
      <c r="H68" s="23"/>
      <c r="I68" s="474">
        <v>3.5000000000000003E-2</v>
      </c>
      <c r="J68" s="499">
        <f t="shared" si="0"/>
        <v>0</v>
      </c>
    </row>
    <row r="69" spans="1:10" hidden="1">
      <c r="A69" s="496"/>
      <c r="B69" s="495" t="s">
        <v>151</v>
      </c>
      <c r="C69" s="754"/>
      <c r="D69" s="586"/>
      <c r="E69" s="630">
        <f t="shared" si="2"/>
        <v>0</v>
      </c>
      <c r="F69" s="631">
        <f t="shared" si="1"/>
        <v>0</v>
      </c>
      <c r="G69" s="758"/>
      <c r="H69" s="23"/>
      <c r="I69" s="474">
        <v>3.5000000000000003E-2</v>
      </c>
      <c r="J69" s="499">
        <f t="shared" si="0"/>
        <v>0</v>
      </c>
    </row>
    <row r="70" spans="1:10" hidden="1">
      <c r="A70" s="496"/>
      <c r="B70" s="495" t="s">
        <v>151</v>
      </c>
      <c r="C70" s="754"/>
      <c r="D70" s="586"/>
      <c r="E70" s="630">
        <f t="shared" si="2"/>
        <v>0</v>
      </c>
      <c r="F70" s="631">
        <f t="shared" si="1"/>
        <v>0</v>
      </c>
      <c r="G70" s="758"/>
      <c r="H70" s="23"/>
      <c r="I70" s="474">
        <v>3.5000000000000003E-2</v>
      </c>
      <c r="J70" s="499">
        <f t="shared" si="0"/>
        <v>0</v>
      </c>
    </row>
    <row r="71" spans="1:10" ht="15.6" hidden="1">
      <c r="A71" s="632"/>
      <c r="B71" s="633"/>
      <c r="C71" s="755"/>
      <c r="D71" s="634"/>
      <c r="E71" s="630">
        <f t="shared" si="2"/>
        <v>0</v>
      </c>
      <c r="F71" s="631">
        <f t="shared" si="1"/>
        <v>0</v>
      </c>
      <c r="G71" s="758"/>
      <c r="I71" s="494">
        <v>4.4999999999999998E-2</v>
      </c>
      <c r="J71" s="499">
        <f t="shared" si="0"/>
        <v>0</v>
      </c>
    </row>
    <row r="72" spans="1:10" ht="15.6" hidden="1">
      <c r="A72" s="635"/>
      <c r="B72" s="495"/>
      <c r="C72" s="746"/>
      <c r="D72" s="636"/>
      <c r="E72" s="630">
        <f t="shared" si="2"/>
        <v>0</v>
      </c>
      <c r="F72" s="631">
        <f t="shared" si="1"/>
        <v>0</v>
      </c>
      <c r="G72" s="758"/>
      <c r="I72" s="494">
        <v>4.4999999999999998E-2</v>
      </c>
      <c r="J72" s="499">
        <f t="shared" si="0"/>
        <v>0</v>
      </c>
    </row>
    <row r="73" spans="1:10" ht="15.6" hidden="1">
      <c r="A73" s="635"/>
      <c r="B73" s="495"/>
      <c r="C73" s="746"/>
      <c r="D73" s="636"/>
      <c r="E73" s="630">
        <f t="shared" si="2"/>
        <v>0</v>
      </c>
      <c r="F73" s="631">
        <f t="shared" si="1"/>
        <v>0</v>
      </c>
      <c r="G73" s="758"/>
      <c r="I73" s="494">
        <v>4.4999999999999998E-2</v>
      </c>
      <c r="J73" s="499">
        <f t="shared" si="0"/>
        <v>0</v>
      </c>
    </row>
    <row r="74" spans="1:10" ht="15.6" hidden="1">
      <c r="A74" s="635"/>
      <c r="B74" s="495"/>
      <c r="C74" s="746"/>
      <c r="D74" s="636"/>
      <c r="E74" s="630">
        <f t="shared" si="2"/>
        <v>0</v>
      </c>
      <c r="F74" s="631">
        <f t="shared" si="1"/>
        <v>0</v>
      </c>
      <c r="G74" s="758"/>
      <c r="I74" s="494">
        <v>4.4999999999999998E-2</v>
      </c>
      <c r="J74" s="499">
        <f t="shared" si="0"/>
        <v>0</v>
      </c>
    </row>
    <row r="75" spans="1:10" ht="15.6" hidden="1">
      <c r="A75" s="637"/>
      <c r="B75" s="638"/>
      <c r="C75" s="746"/>
      <c r="D75" s="639"/>
      <c r="E75" s="630">
        <f t="shared" si="2"/>
        <v>0</v>
      </c>
      <c r="F75" s="631">
        <f t="shared" si="1"/>
        <v>0</v>
      </c>
      <c r="G75" s="758"/>
      <c r="I75" s="494">
        <v>4.4999999999999998E-2</v>
      </c>
      <c r="J75" s="499">
        <f t="shared" si="0"/>
        <v>0</v>
      </c>
    </row>
    <row r="76" spans="1:10" ht="15.6" hidden="1">
      <c r="A76" s="640"/>
      <c r="B76" s="495"/>
      <c r="C76" s="746"/>
      <c r="D76" s="636"/>
      <c r="E76" s="630">
        <f t="shared" si="2"/>
        <v>0</v>
      </c>
      <c r="F76" s="631">
        <f t="shared" si="1"/>
        <v>0</v>
      </c>
      <c r="G76" s="758"/>
      <c r="I76" s="494">
        <v>4.4999999999999998E-2</v>
      </c>
      <c r="J76" s="499">
        <f t="shared" si="0"/>
        <v>0</v>
      </c>
    </row>
    <row r="77" spans="1:10" ht="15.6" hidden="1">
      <c r="A77" s="641"/>
      <c r="B77" s="638"/>
      <c r="C77" s="746"/>
      <c r="D77" s="639"/>
      <c r="E77" s="630">
        <f t="shared" si="2"/>
        <v>0</v>
      </c>
      <c r="F77" s="631">
        <f t="shared" si="1"/>
        <v>0</v>
      </c>
      <c r="G77" s="758"/>
      <c r="I77" s="494">
        <v>4.4999999999999998E-2</v>
      </c>
      <c r="J77" s="499">
        <f t="shared" si="0"/>
        <v>0</v>
      </c>
    </row>
    <row r="78" spans="1:10" ht="15.6" hidden="1">
      <c r="A78" s="641"/>
      <c r="B78" s="638"/>
      <c r="C78" s="746"/>
      <c r="D78" s="639"/>
      <c r="E78" s="630">
        <f t="shared" si="2"/>
        <v>0</v>
      </c>
      <c r="F78" s="631">
        <f t="shared" si="1"/>
        <v>0</v>
      </c>
      <c r="G78" s="758"/>
      <c r="I78" s="494">
        <v>4.4999999999999998E-2</v>
      </c>
      <c r="J78" s="499">
        <f t="shared" si="0"/>
        <v>0</v>
      </c>
    </row>
    <row r="79" spans="1:10" ht="15.6" hidden="1">
      <c r="A79" s="641"/>
      <c r="B79" s="638"/>
      <c r="C79" s="746"/>
      <c r="D79" s="639"/>
      <c r="E79" s="630">
        <f t="shared" si="2"/>
        <v>0</v>
      </c>
      <c r="F79" s="631">
        <f t="shared" si="1"/>
        <v>0</v>
      </c>
      <c r="G79" s="758"/>
      <c r="I79" s="494">
        <v>4.4999999999999998E-2</v>
      </c>
      <c r="J79" s="499">
        <f t="shared" si="0"/>
        <v>0</v>
      </c>
    </row>
    <row r="80" spans="1:10" ht="15.6" hidden="1">
      <c r="A80" s="641"/>
      <c r="B80" s="638"/>
      <c r="C80" s="746"/>
      <c r="D80" s="639"/>
      <c r="E80" s="630">
        <f t="shared" si="2"/>
        <v>0</v>
      </c>
      <c r="F80" s="631">
        <f t="shared" si="1"/>
        <v>0</v>
      </c>
      <c r="G80" s="758"/>
      <c r="I80" s="494">
        <v>4.4999999999999998E-2</v>
      </c>
      <c r="J80" s="499">
        <f t="shared" si="0"/>
        <v>0</v>
      </c>
    </row>
    <row r="81" spans="1:10" ht="15.6" hidden="1">
      <c r="A81" s="641"/>
      <c r="B81" s="638"/>
      <c r="C81" s="746"/>
      <c r="D81" s="639"/>
      <c r="E81" s="630">
        <f t="shared" si="2"/>
        <v>0</v>
      </c>
      <c r="F81" s="631">
        <f t="shared" si="1"/>
        <v>0</v>
      </c>
      <c r="G81" s="758"/>
      <c r="I81" s="494">
        <v>4.4999999999999998E-2</v>
      </c>
      <c r="J81" s="499">
        <f t="shared" si="0"/>
        <v>0</v>
      </c>
    </row>
    <row r="82" spans="1:10" ht="15.6" hidden="1">
      <c r="A82" s="641"/>
      <c r="B82" s="638"/>
      <c r="C82" s="746"/>
      <c r="D82" s="639"/>
      <c r="E82" s="630">
        <f t="shared" si="2"/>
        <v>0</v>
      </c>
      <c r="F82" s="631">
        <f t="shared" si="1"/>
        <v>0</v>
      </c>
      <c r="G82" s="758"/>
      <c r="I82" s="494">
        <v>4.4999999999999998E-2</v>
      </c>
      <c r="J82" s="499">
        <f t="shared" si="0"/>
        <v>0</v>
      </c>
    </row>
    <row r="83" spans="1:10" ht="15.6" hidden="1">
      <c r="A83" s="641"/>
      <c r="B83" s="638"/>
      <c r="C83" s="746"/>
      <c r="D83" s="639"/>
      <c r="E83" s="630">
        <f t="shared" si="2"/>
        <v>0</v>
      </c>
      <c r="F83" s="631">
        <f t="shared" si="1"/>
        <v>0</v>
      </c>
      <c r="G83" s="758"/>
      <c r="I83" s="494">
        <v>4.4999999999999998E-2</v>
      </c>
      <c r="J83" s="499">
        <f t="shared" si="0"/>
        <v>0</v>
      </c>
    </row>
    <row r="84" spans="1:10" ht="15.6" hidden="1">
      <c r="A84" s="641"/>
      <c r="B84" s="638"/>
      <c r="C84" s="746"/>
      <c r="D84" s="639"/>
      <c r="E84" s="630">
        <f t="shared" si="2"/>
        <v>0</v>
      </c>
      <c r="F84" s="631">
        <f t="shared" si="1"/>
        <v>0</v>
      </c>
      <c r="G84" s="758"/>
      <c r="I84" s="494">
        <v>4.4999999999999998E-2</v>
      </c>
      <c r="J84" s="499">
        <f t="shared" si="0"/>
        <v>0</v>
      </c>
    </row>
    <row r="85" spans="1:10" ht="15.6" hidden="1">
      <c r="A85" s="641"/>
      <c r="B85" s="638"/>
      <c r="C85" s="746"/>
      <c r="D85" s="639"/>
      <c r="E85" s="630">
        <f t="shared" si="2"/>
        <v>0</v>
      </c>
      <c r="F85" s="631">
        <f t="shared" si="1"/>
        <v>0</v>
      </c>
      <c r="G85" s="758"/>
      <c r="I85" s="494">
        <v>4.4999999999999998E-2</v>
      </c>
      <c r="J85" s="499">
        <f t="shared" si="0"/>
        <v>0</v>
      </c>
    </row>
    <row r="86" spans="1:10" ht="15.6" hidden="1">
      <c r="A86" s="641"/>
      <c r="B86" s="638"/>
      <c r="C86" s="746"/>
      <c r="D86" s="639"/>
      <c r="E86" s="630">
        <f t="shared" si="2"/>
        <v>0</v>
      </c>
      <c r="F86" s="631">
        <f t="shared" si="1"/>
        <v>0</v>
      </c>
      <c r="G86" s="758"/>
      <c r="I86" s="494">
        <v>4.4999999999999998E-2</v>
      </c>
      <c r="J86" s="499">
        <f t="shared" si="0"/>
        <v>0</v>
      </c>
    </row>
    <row r="87" spans="1:10" ht="15.6" hidden="1">
      <c r="A87" s="641"/>
      <c r="B87" s="638"/>
      <c r="C87" s="746"/>
      <c r="D87" s="639"/>
      <c r="E87" s="630">
        <f t="shared" si="2"/>
        <v>0</v>
      </c>
      <c r="F87" s="631">
        <f t="shared" si="1"/>
        <v>0</v>
      </c>
      <c r="G87" s="758"/>
      <c r="I87" s="494">
        <v>4.4999999999999998E-2</v>
      </c>
      <c r="J87" s="499">
        <f t="shared" si="0"/>
        <v>0</v>
      </c>
    </row>
    <row r="88" spans="1:10" ht="15.6" hidden="1">
      <c r="A88" s="641"/>
      <c r="B88" s="638"/>
      <c r="C88" s="746"/>
      <c r="D88" s="639"/>
      <c r="E88" s="630">
        <f t="shared" si="2"/>
        <v>0</v>
      </c>
      <c r="F88" s="631">
        <f t="shared" si="1"/>
        <v>0</v>
      </c>
      <c r="G88" s="758"/>
      <c r="I88" s="494">
        <v>4.4999999999999998E-2</v>
      </c>
      <c r="J88" s="499">
        <f t="shared" si="0"/>
        <v>0</v>
      </c>
    </row>
    <row r="89" spans="1:10" ht="15.6" hidden="1">
      <c r="A89" s="641"/>
      <c r="B89" s="638"/>
      <c r="C89" s="746"/>
      <c r="D89" s="639"/>
      <c r="E89" s="630">
        <f t="shared" si="2"/>
        <v>0</v>
      </c>
      <c r="F89" s="631">
        <f t="shared" si="1"/>
        <v>0</v>
      </c>
      <c r="G89" s="758"/>
      <c r="I89" s="494">
        <v>4.4999999999999998E-2</v>
      </c>
      <c r="J89" s="499">
        <f t="shared" si="0"/>
        <v>0</v>
      </c>
    </row>
    <row r="90" spans="1:10" ht="15.6" hidden="1">
      <c r="A90" s="641"/>
      <c r="B90" s="638"/>
      <c r="C90" s="746"/>
      <c r="D90" s="639"/>
      <c r="E90" s="630">
        <f t="shared" si="2"/>
        <v>0</v>
      </c>
      <c r="F90" s="631">
        <f t="shared" si="1"/>
        <v>0</v>
      </c>
      <c r="G90" s="758"/>
      <c r="I90" s="494">
        <v>4.4999999999999998E-2</v>
      </c>
      <c r="J90" s="499">
        <f t="shared" si="0"/>
        <v>0</v>
      </c>
    </row>
    <row r="91" spans="1:10" ht="15.6" hidden="1">
      <c r="A91" s="641"/>
      <c r="B91" s="638"/>
      <c r="C91" s="746"/>
      <c r="D91" s="639"/>
      <c r="E91" s="630">
        <f t="shared" si="2"/>
        <v>0</v>
      </c>
      <c r="F91" s="631">
        <f t="shared" si="1"/>
        <v>0</v>
      </c>
      <c r="G91" s="758"/>
      <c r="I91" s="494">
        <v>4.4999999999999998E-2</v>
      </c>
      <c r="J91" s="499">
        <f t="shared" si="0"/>
        <v>0</v>
      </c>
    </row>
    <row r="92" spans="1:10" ht="15.6" hidden="1">
      <c r="A92" s="641"/>
      <c r="B92" s="638"/>
      <c r="C92" s="746"/>
      <c r="D92" s="639"/>
      <c r="E92" s="630">
        <f t="shared" si="2"/>
        <v>0</v>
      </c>
      <c r="F92" s="631">
        <f t="shared" si="1"/>
        <v>0</v>
      </c>
      <c r="G92" s="758"/>
      <c r="I92" s="494">
        <v>4.4999999999999998E-2</v>
      </c>
      <c r="J92" s="499">
        <f t="shared" si="0"/>
        <v>0</v>
      </c>
    </row>
    <row r="93" spans="1:10" ht="15.6" hidden="1">
      <c r="A93" s="641"/>
      <c r="B93" s="638"/>
      <c r="C93" s="746"/>
      <c r="D93" s="639"/>
      <c r="E93" s="630">
        <f t="shared" si="2"/>
        <v>0</v>
      </c>
      <c r="F93" s="631">
        <f t="shared" si="1"/>
        <v>0</v>
      </c>
      <c r="G93" s="758"/>
      <c r="I93" s="494">
        <v>4.4999999999999998E-2</v>
      </c>
      <c r="J93" s="499">
        <f t="shared" si="0"/>
        <v>0</v>
      </c>
    </row>
    <row r="94" spans="1:10" ht="15.6">
      <c r="A94" s="642" t="s">
        <v>4</v>
      </c>
      <c r="B94" s="643"/>
      <c r="C94" s="756">
        <f>SUM(C19:C93)</f>
        <v>151</v>
      </c>
      <c r="D94" s="644">
        <f>SUM(D19:D93)</f>
        <v>216</v>
      </c>
      <c r="E94" s="645" t="s">
        <v>79</v>
      </c>
      <c r="F94" s="631">
        <f>SUM(F19:F93)</f>
        <v>5289.8509999999997</v>
      </c>
      <c r="G94" s="758">
        <f>SUM(G19:G93)</f>
        <v>2372150</v>
      </c>
      <c r="H94" s="819">
        <f>SUM(H19:H93)</f>
        <v>78610</v>
      </c>
      <c r="I94" s="494"/>
      <c r="J94" s="499"/>
    </row>
    <row r="95" spans="1:10" ht="15.6">
      <c r="A95" s="489" t="s">
        <v>55</v>
      </c>
      <c r="B95" s="490"/>
      <c r="C95" s="757"/>
      <c r="D95" s="587" t="s">
        <v>79</v>
      </c>
      <c r="E95" s="489" t="s">
        <v>79</v>
      </c>
      <c r="F95" s="491">
        <f>F94</f>
        <v>5289.8509999999997</v>
      </c>
      <c r="G95" s="759"/>
    </row>
    <row r="96" spans="1:10" ht="15.6">
      <c r="A96" s="932" t="s">
        <v>649</v>
      </c>
      <c r="B96" s="932"/>
      <c r="C96" s="932"/>
      <c r="D96" s="933"/>
      <c r="E96" s="933"/>
      <c r="F96" s="933"/>
      <c r="G96" s="816"/>
    </row>
    <row r="97" spans="1:7" ht="15.6">
      <c r="A97" s="83"/>
      <c r="B97" s="83"/>
      <c r="C97" s="83"/>
      <c r="D97" s="85"/>
      <c r="E97" s="476"/>
      <c r="F97" s="476"/>
      <c r="G97" s="476"/>
    </row>
    <row r="98" spans="1:7" ht="15.6">
      <c r="A98" s="934" t="s">
        <v>650</v>
      </c>
      <c r="B98" s="934"/>
      <c r="C98" s="934"/>
      <c r="D98" s="933"/>
      <c r="E98" s="933"/>
      <c r="F98" s="933"/>
      <c r="G98" s="816"/>
    </row>
    <row r="99" spans="1:7" ht="15.6">
      <c r="A99" s="817"/>
      <c r="B99" s="817"/>
      <c r="C99" s="817"/>
      <c r="D99" s="813"/>
      <c r="E99" s="816"/>
      <c r="F99" s="816"/>
      <c r="G99" s="816"/>
    </row>
    <row r="100" spans="1:7" ht="31.5" customHeight="1">
      <c r="A100" s="935" t="s">
        <v>379</v>
      </c>
      <c r="B100" s="935"/>
      <c r="C100" s="935"/>
      <c r="D100" s="935"/>
      <c r="E100" s="809"/>
      <c r="F100" s="818"/>
      <c r="G100" s="818"/>
    </row>
  </sheetData>
  <autoFilter ref="A18:J96" xr:uid="{00000000-0009-0000-0000-00001E000000}"/>
  <mergeCells count="9">
    <mergeCell ref="A96:F96"/>
    <mergeCell ref="A98:F98"/>
    <mergeCell ref="A100:D100"/>
    <mergeCell ref="A5:F5"/>
    <mergeCell ref="B10:E10"/>
    <mergeCell ref="B11:E11"/>
    <mergeCell ref="B12:E12"/>
    <mergeCell ref="B13:E13"/>
    <mergeCell ref="B15:E15"/>
  </mergeCells>
  <pageMargins left="0.70866141732283472" right="0.70866141732283472" top="0" bottom="0" header="0.31496062992125984" footer="0.31496062992125984"/>
  <pageSetup paperSize="9" scale="60" orientation="portrait" verticalDpi="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AI47"/>
  <sheetViews>
    <sheetView view="pageBreakPreview" topLeftCell="A22" zoomScale="60" zoomScaleNormal="70" workbookViewId="0">
      <selection activeCell="A22" sqref="A1:XFD1048576"/>
    </sheetView>
  </sheetViews>
  <sheetFormatPr defaultColWidth="9.109375" defaultRowHeight="15.6"/>
  <cols>
    <col min="1" max="1" width="26.6640625" style="85" customWidth="1"/>
    <col min="2" max="9" width="5.5546875" style="85" customWidth="1"/>
    <col min="10" max="19" width="5.6640625" style="85" customWidth="1"/>
    <col min="20" max="20" width="7.6640625" style="85" customWidth="1"/>
    <col min="21" max="21" width="10.44140625" style="85" customWidth="1"/>
    <col min="22" max="23" width="16.6640625" style="85" customWidth="1"/>
    <col min="24" max="24" width="13.6640625" style="85" customWidth="1"/>
    <col min="25" max="25" width="12.6640625" style="85" customWidth="1"/>
    <col min="26" max="26" width="16.6640625" style="85" customWidth="1"/>
    <col min="27" max="28" width="12.6640625" style="85" customWidth="1"/>
    <col min="29" max="29" width="16.6640625" style="85" customWidth="1"/>
    <col min="30" max="31" width="12.6640625" style="85" customWidth="1"/>
    <col min="32" max="35" width="16.6640625" style="85" customWidth="1"/>
    <col min="36" max="16384" width="9.109375" style="85"/>
  </cols>
  <sheetData>
    <row r="1" spans="1:35">
      <c r="AI1" s="530" t="s">
        <v>5</v>
      </c>
    </row>
    <row r="2" spans="1:35">
      <c r="AI2" s="530" t="s">
        <v>6</v>
      </c>
    </row>
    <row r="3" spans="1:35">
      <c r="AI3" s="530" t="s">
        <v>7</v>
      </c>
    </row>
    <row r="5" spans="1:35" ht="18.75" customHeight="1">
      <c r="A5" s="867" t="s">
        <v>8</v>
      </c>
      <c r="B5" s="867"/>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c r="AI5" s="867"/>
    </row>
    <row r="7" spans="1:35" ht="18.600000000000001" thickBot="1">
      <c r="A7" s="531"/>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2" t="s">
        <v>9</v>
      </c>
    </row>
    <row r="8" spans="1:35" ht="18.600000000000001" thickBot="1">
      <c r="A8" s="533" t="s">
        <v>10</v>
      </c>
      <c r="B8" s="533"/>
      <c r="C8" s="533"/>
      <c r="D8" s="533"/>
      <c r="E8" s="533"/>
      <c r="F8" s="533"/>
      <c r="G8" s="533"/>
      <c r="H8" s="533"/>
      <c r="I8" s="533"/>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1"/>
      <c r="AI8" s="534" t="s">
        <v>627</v>
      </c>
    </row>
    <row r="9" spans="1:35" ht="18.600000000000001" thickBot="1">
      <c r="A9" s="533" t="s">
        <v>11</v>
      </c>
      <c r="B9" s="533"/>
      <c r="C9" s="533"/>
      <c r="D9" s="533"/>
      <c r="E9" s="533"/>
      <c r="F9" s="533"/>
      <c r="G9" s="533"/>
      <c r="H9" s="533"/>
      <c r="I9" s="533"/>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4" t="s">
        <v>197</v>
      </c>
    </row>
    <row r="10" spans="1:35" ht="15.75" customHeight="1" thickBot="1">
      <c r="A10" s="533" t="s">
        <v>12</v>
      </c>
      <c r="B10" s="533"/>
      <c r="C10" s="533"/>
      <c r="D10" s="854" t="s">
        <v>13</v>
      </c>
      <c r="E10" s="854"/>
      <c r="F10" s="854"/>
      <c r="G10" s="854"/>
      <c r="H10" s="854"/>
      <c r="I10" s="854"/>
      <c r="J10" s="854"/>
      <c r="K10" s="854"/>
      <c r="L10" s="854"/>
      <c r="M10" s="854"/>
      <c r="N10" s="854"/>
      <c r="O10" s="854"/>
      <c r="P10" s="854"/>
      <c r="Q10" s="854"/>
      <c r="R10" s="854"/>
      <c r="S10" s="854"/>
      <c r="T10" s="854"/>
      <c r="U10" s="854"/>
      <c r="V10" s="854"/>
      <c r="W10" s="854"/>
      <c r="X10" s="854"/>
      <c r="Y10" s="854"/>
      <c r="Z10" s="854"/>
      <c r="AA10" s="854"/>
      <c r="AB10" s="854"/>
      <c r="AC10" s="854"/>
      <c r="AD10" s="854"/>
      <c r="AE10" s="854"/>
      <c r="AF10" s="854"/>
      <c r="AG10" s="854"/>
      <c r="AH10" s="535"/>
      <c r="AI10" s="534" t="s">
        <v>14</v>
      </c>
    </row>
    <row r="11" spans="1:35" ht="15.75" customHeight="1" thickBot="1">
      <c r="A11" s="533" t="s">
        <v>15</v>
      </c>
      <c r="B11" s="533"/>
      <c r="C11" s="533"/>
      <c r="D11" s="854" t="s">
        <v>16</v>
      </c>
      <c r="E11" s="854"/>
      <c r="F11" s="854"/>
      <c r="G11" s="854"/>
      <c r="H11" s="854"/>
      <c r="I11" s="854"/>
      <c r="J11" s="854"/>
      <c r="K11" s="854"/>
      <c r="L11" s="854"/>
      <c r="M11" s="854"/>
      <c r="N11" s="854"/>
      <c r="O11" s="854"/>
      <c r="P11" s="854"/>
      <c r="Q11" s="854"/>
      <c r="R11" s="854"/>
      <c r="S11" s="854"/>
      <c r="T11" s="854"/>
      <c r="U11" s="854"/>
      <c r="V11" s="854"/>
      <c r="W11" s="854"/>
      <c r="X11" s="854"/>
      <c r="Y11" s="854"/>
      <c r="Z11" s="854"/>
      <c r="AA11" s="854"/>
      <c r="AB11" s="854"/>
      <c r="AC11" s="854"/>
      <c r="AD11" s="854"/>
      <c r="AE11" s="854"/>
      <c r="AF11" s="854"/>
      <c r="AG11" s="854"/>
      <c r="AH11" s="535"/>
      <c r="AI11" s="534" t="s">
        <v>17</v>
      </c>
    </row>
    <row r="12" spans="1:35" ht="15.75" customHeight="1" thickBot="1">
      <c r="A12" s="533" t="s">
        <v>18</v>
      </c>
      <c r="B12" s="533"/>
      <c r="C12" s="533"/>
      <c r="D12" s="854" t="s">
        <v>233</v>
      </c>
      <c r="E12" s="854"/>
      <c r="F12" s="854"/>
      <c r="G12" s="854"/>
      <c r="H12" s="854"/>
      <c r="I12" s="854"/>
      <c r="J12" s="854"/>
      <c r="K12" s="854"/>
      <c r="L12" s="854"/>
      <c r="M12" s="854"/>
      <c r="N12" s="854"/>
      <c r="O12" s="854"/>
      <c r="P12" s="854"/>
      <c r="Q12" s="854"/>
      <c r="R12" s="854"/>
      <c r="S12" s="854"/>
      <c r="T12" s="854"/>
      <c r="U12" s="854"/>
      <c r="V12" s="854"/>
      <c r="W12" s="854"/>
      <c r="X12" s="854"/>
      <c r="Y12" s="854"/>
      <c r="Z12" s="854"/>
      <c r="AA12" s="854"/>
      <c r="AB12" s="854"/>
      <c r="AC12" s="854"/>
      <c r="AD12" s="854"/>
      <c r="AE12" s="854"/>
      <c r="AF12" s="854"/>
      <c r="AG12" s="854"/>
      <c r="AH12" s="535"/>
      <c r="AI12" s="534" t="s">
        <v>19</v>
      </c>
    </row>
    <row r="13" spans="1:35" ht="15.75" customHeight="1" thickBot="1">
      <c r="A13" s="533" t="s">
        <v>20</v>
      </c>
      <c r="B13" s="533"/>
      <c r="C13" s="533"/>
      <c r="D13" s="854" t="s">
        <v>21</v>
      </c>
      <c r="E13" s="854"/>
      <c r="F13" s="854"/>
      <c r="G13" s="854"/>
      <c r="H13" s="854"/>
      <c r="I13" s="854"/>
      <c r="J13" s="854"/>
      <c r="K13" s="854"/>
      <c r="L13" s="854"/>
      <c r="M13" s="854"/>
      <c r="N13" s="854"/>
      <c r="O13" s="854"/>
      <c r="P13" s="854"/>
      <c r="Q13" s="854"/>
      <c r="R13" s="854"/>
      <c r="S13" s="854"/>
      <c r="T13" s="854"/>
      <c r="U13" s="854"/>
      <c r="V13" s="854"/>
      <c r="W13" s="854"/>
      <c r="X13" s="854"/>
      <c r="Y13" s="854"/>
      <c r="Z13" s="854"/>
      <c r="AA13" s="854"/>
      <c r="AB13" s="854"/>
      <c r="AC13" s="854"/>
      <c r="AD13" s="854"/>
      <c r="AE13" s="854"/>
      <c r="AF13" s="854"/>
      <c r="AG13" s="854"/>
      <c r="AH13" s="535"/>
      <c r="AI13" s="534" t="s">
        <v>22</v>
      </c>
    </row>
    <row r="14" spans="1:35" ht="15.75" customHeight="1" thickBot="1">
      <c r="A14" s="533" t="s">
        <v>23</v>
      </c>
      <c r="B14" s="533"/>
      <c r="C14" s="533"/>
      <c r="D14" s="854" t="s">
        <v>216</v>
      </c>
      <c r="E14" s="854"/>
      <c r="F14" s="854"/>
      <c r="G14" s="854"/>
      <c r="H14" s="854"/>
      <c r="I14" s="854"/>
      <c r="J14" s="854"/>
      <c r="K14" s="854"/>
      <c r="L14" s="854"/>
      <c r="M14" s="854"/>
      <c r="N14" s="854"/>
      <c r="O14" s="854"/>
      <c r="P14" s="854"/>
      <c r="Q14" s="854"/>
      <c r="R14" s="854"/>
      <c r="S14" s="854"/>
      <c r="T14" s="854"/>
      <c r="U14" s="854"/>
      <c r="V14" s="854"/>
      <c r="W14" s="854"/>
      <c r="X14" s="854"/>
      <c r="Y14" s="854"/>
      <c r="Z14" s="854"/>
      <c r="AA14" s="854"/>
      <c r="AB14" s="854"/>
      <c r="AC14" s="854"/>
      <c r="AD14" s="854"/>
      <c r="AE14" s="854"/>
      <c r="AF14" s="854"/>
      <c r="AG14" s="854"/>
      <c r="AH14" s="535"/>
      <c r="AI14" s="536" t="s">
        <v>195</v>
      </c>
    </row>
    <row r="15" spans="1:35" ht="15.75" customHeight="1" thickBot="1">
      <c r="A15" s="533" t="s">
        <v>24</v>
      </c>
      <c r="B15" s="533"/>
      <c r="C15" s="533"/>
      <c r="D15" s="854" t="s">
        <v>25</v>
      </c>
      <c r="E15" s="854"/>
      <c r="F15" s="854"/>
      <c r="G15" s="854"/>
      <c r="H15" s="854"/>
      <c r="I15" s="854"/>
      <c r="J15" s="854"/>
      <c r="K15" s="854"/>
      <c r="L15" s="854"/>
      <c r="M15" s="854"/>
      <c r="N15" s="854"/>
      <c r="O15" s="854"/>
      <c r="P15" s="854"/>
      <c r="Q15" s="854"/>
      <c r="R15" s="854"/>
      <c r="S15" s="854"/>
      <c r="T15" s="854"/>
      <c r="U15" s="854"/>
      <c r="V15" s="854"/>
      <c r="W15" s="854"/>
      <c r="X15" s="854"/>
      <c r="Y15" s="854"/>
      <c r="Z15" s="854"/>
      <c r="AA15" s="854"/>
      <c r="AB15" s="854"/>
      <c r="AC15" s="854"/>
      <c r="AD15" s="854"/>
      <c r="AE15" s="854"/>
      <c r="AF15" s="854"/>
      <c r="AG15" s="854"/>
      <c r="AH15" s="535"/>
      <c r="AI15" s="534" t="s">
        <v>26</v>
      </c>
    </row>
    <row r="16" spans="1:35" ht="18">
      <c r="A16" s="531"/>
      <c r="B16" s="531"/>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row>
    <row r="17" spans="1:35" ht="18" customHeight="1">
      <c r="A17" s="846" t="s">
        <v>1</v>
      </c>
      <c r="B17" s="855" t="s">
        <v>27</v>
      </c>
      <c r="C17" s="856"/>
      <c r="D17" s="856"/>
      <c r="E17" s="856"/>
      <c r="F17" s="856"/>
      <c r="G17" s="856"/>
      <c r="H17" s="856"/>
      <c r="I17" s="856"/>
      <c r="J17" s="856"/>
      <c r="K17" s="856"/>
      <c r="L17" s="856"/>
      <c r="M17" s="856"/>
      <c r="N17" s="856"/>
      <c r="O17" s="856"/>
      <c r="P17" s="856"/>
      <c r="Q17" s="856"/>
      <c r="R17" s="856"/>
      <c r="S17" s="856"/>
      <c r="T17" s="856"/>
      <c r="U17" s="857"/>
      <c r="V17" s="858" t="s">
        <v>217</v>
      </c>
      <c r="W17" s="846" t="s">
        <v>632</v>
      </c>
      <c r="X17" s="846" t="s">
        <v>180</v>
      </c>
      <c r="Y17" s="846"/>
      <c r="Z17" s="846" t="s">
        <v>664</v>
      </c>
      <c r="AA17" s="861" t="s">
        <v>28</v>
      </c>
      <c r="AB17" s="862"/>
      <c r="AC17" s="870" t="s">
        <v>229</v>
      </c>
      <c r="AD17" s="872" t="s">
        <v>29</v>
      </c>
      <c r="AE17" s="873"/>
      <c r="AF17" s="873"/>
      <c r="AG17" s="874"/>
      <c r="AH17" s="846" t="s">
        <v>663</v>
      </c>
      <c r="AI17" s="846" t="s">
        <v>662</v>
      </c>
    </row>
    <row r="18" spans="1:35" ht="49.5" customHeight="1">
      <c r="A18" s="846"/>
      <c r="B18" s="855" t="s">
        <v>218</v>
      </c>
      <c r="C18" s="856"/>
      <c r="D18" s="856"/>
      <c r="E18" s="856"/>
      <c r="F18" s="856"/>
      <c r="G18" s="856"/>
      <c r="H18" s="856"/>
      <c r="I18" s="857"/>
      <c r="J18" s="855" t="s">
        <v>219</v>
      </c>
      <c r="K18" s="856"/>
      <c r="L18" s="856"/>
      <c r="M18" s="856"/>
      <c r="N18" s="856"/>
      <c r="O18" s="856"/>
      <c r="P18" s="856"/>
      <c r="Q18" s="856"/>
      <c r="R18" s="856"/>
      <c r="S18" s="856"/>
      <c r="T18" s="857"/>
      <c r="U18" s="865" t="s">
        <v>220</v>
      </c>
      <c r="V18" s="859"/>
      <c r="W18" s="846"/>
      <c r="X18" s="846"/>
      <c r="Y18" s="846"/>
      <c r="Z18" s="846"/>
      <c r="AA18" s="863"/>
      <c r="AB18" s="864"/>
      <c r="AC18" s="859"/>
      <c r="AD18" s="875"/>
      <c r="AE18" s="876"/>
      <c r="AF18" s="876"/>
      <c r="AG18" s="877"/>
      <c r="AH18" s="846"/>
      <c r="AI18" s="846"/>
    </row>
    <row r="19" spans="1:35" ht="63" customHeight="1">
      <c r="A19" s="846"/>
      <c r="B19" s="865" t="s">
        <v>221</v>
      </c>
      <c r="C19" s="846" t="s">
        <v>222</v>
      </c>
      <c r="D19" s="846" t="s">
        <v>223</v>
      </c>
      <c r="E19" s="846" t="s">
        <v>224</v>
      </c>
      <c r="F19" s="846" t="s">
        <v>225</v>
      </c>
      <c r="G19" s="846" t="s">
        <v>35</v>
      </c>
      <c r="H19" s="846" t="s">
        <v>36</v>
      </c>
      <c r="I19" s="846" t="s">
        <v>37</v>
      </c>
      <c r="J19" s="846" t="s">
        <v>30</v>
      </c>
      <c r="K19" s="846" t="s">
        <v>31</v>
      </c>
      <c r="L19" s="846" t="s">
        <v>32</v>
      </c>
      <c r="M19" s="846" t="s">
        <v>33</v>
      </c>
      <c r="N19" s="846" t="s">
        <v>226</v>
      </c>
      <c r="O19" s="846" t="s">
        <v>227</v>
      </c>
      <c r="P19" s="846" t="s">
        <v>228</v>
      </c>
      <c r="Q19" s="846" t="s">
        <v>34</v>
      </c>
      <c r="R19" s="846" t="s">
        <v>35</v>
      </c>
      <c r="S19" s="846" t="s">
        <v>36</v>
      </c>
      <c r="T19" s="846" t="s">
        <v>37</v>
      </c>
      <c r="U19" s="859"/>
      <c r="V19" s="859"/>
      <c r="W19" s="846"/>
      <c r="X19" s="847" t="s">
        <v>38</v>
      </c>
      <c r="Y19" s="859" t="s">
        <v>661</v>
      </c>
      <c r="Z19" s="846"/>
      <c r="AA19" s="846" t="s">
        <v>40</v>
      </c>
      <c r="AB19" s="846"/>
      <c r="AC19" s="859"/>
      <c r="AD19" s="846" t="s">
        <v>40</v>
      </c>
      <c r="AE19" s="846"/>
      <c r="AF19" s="846" t="s">
        <v>230</v>
      </c>
      <c r="AG19" s="869" t="s">
        <v>570</v>
      </c>
      <c r="AH19" s="846"/>
      <c r="AI19" s="846"/>
    </row>
    <row r="20" spans="1:35" ht="152.25" customHeight="1">
      <c r="A20" s="846"/>
      <c r="B20" s="866"/>
      <c r="C20" s="846"/>
      <c r="D20" s="846"/>
      <c r="E20" s="846"/>
      <c r="F20" s="846"/>
      <c r="G20" s="846"/>
      <c r="H20" s="846"/>
      <c r="I20" s="846"/>
      <c r="J20" s="846"/>
      <c r="K20" s="846"/>
      <c r="L20" s="846"/>
      <c r="M20" s="846"/>
      <c r="N20" s="846"/>
      <c r="O20" s="846"/>
      <c r="P20" s="846"/>
      <c r="Q20" s="846"/>
      <c r="R20" s="846"/>
      <c r="S20" s="846"/>
      <c r="T20" s="846"/>
      <c r="U20" s="866"/>
      <c r="V20" s="860"/>
      <c r="W20" s="846"/>
      <c r="X20" s="846"/>
      <c r="Y20" s="847"/>
      <c r="Z20" s="846"/>
      <c r="AA20" s="537" t="s">
        <v>41</v>
      </c>
      <c r="AB20" s="537" t="s">
        <v>42</v>
      </c>
      <c r="AC20" s="871"/>
      <c r="AD20" s="537" t="s">
        <v>43</v>
      </c>
      <c r="AE20" s="537" t="s">
        <v>42</v>
      </c>
      <c r="AF20" s="846"/>
      <c r="AG20" s="860"/>
      <c r="AH20" s="846"/>
      <c r="AI20" s="846"/>
    </row>
    <row r="21" spans="1:35" ht="18">
      <c r="A21" s="537">
        <v>1</v>
      </c>
      <c r="B21" s="537">
        <v>2</v>
      </c>
      <c r="C21" s="537">
        <v>3</v>
      </c>
      <c r="D21" s="537">
        <v>4</v>
      </c>
      <c r="E21" s="537">
        <v>5</v>
      </c>
      <c r="F21" s="537">
        <v>6</v>
      </c>
      <c r="G21" s="537">
        <v>7</v>
      </c>
      <c r="H21" s="537">
        <v>8</v>
      </c>
      <c r="I21" s="537">
        <v>9</v>
      </c>
      <c r="J21" s="537">
        <v>10</v>
      </c>
      <c r="K21" s="537">
        <v>11</v>
      </c>
      <c r="L21" s="537">
        <v>12</v>
      </c>
      <c r="M21" s="537">
        <v>13</v>
      </c>
      <c r="N21" s="537">
        <v>14</v>
      </c>
      <c r="O21" s="537">
        <v>15</v>
      </c>
      <c r="P21" s="537">
        <v>16</v>
      </c>
      <c r="Q21" s="537">
        <v>17</v>
      </c>
      <c r="R21" s="537">
        <v>18</v>
      </c>
      <c r="S21" s="537">
        <v>19</v>
      </c>
      <c r="T21" s="537">
        <v>20</v>
      </c>
      <c r="U21" s="537">
        <v>21</v>
      </c>
      <c r="V21" s="537">
        <v>22</v>
      </c>
      <c r="W21" s="537">
        <v>23</v>
      </c>
      <c r="X21" s="537">
        <v>24</v>
      </c>
      <c r="Y21" s="537">
        <v>26</v>
      </c>
      <c r="Z21" s="537">
        <v>28</v>
      </c>
      <c r="AA21" s="537">
        <v>29</v>
      </c>
      <c r="AB21" s="537">
        <v>30</v>
      </c>
      <c r="AC21" s="537">
        <v>32</v>
      </c>
      <c r="AD21" s="537">
        <v>33</v>
      </c>
      <c r="AE21" s="537">
        <v>34</v>
      </c>
      <c r="AF21" s="537">
        <v>35</v>
      </c>
      <c r="AG21" s="538"/>
      <c r="AH21" s="537">
        <v>37</v>
      </c>
      <c r="AI21" s="537">
        <v>39</v>
      </c>
    </row>
    <row r="22" spans="1:35" ht="18">
      <c r="A22" s="537" t="s">
        <v>44</v>
      </c>
      <c r="B22" s="537" t="s">
        <v>45</v>
      </c>
      <c r="C22" s="537" t="s">
        <v>45</v>
      </c>
      <c r="D22" s="537" t="s">
        <v>45</v>
      </c>
      <c r="E22" s="537" t="s">
        <v>45</v>
      </c>
      <c r="F22" s="537" t="s">
        <v>45</v>
      </c>
      <c r="G22" s="537" t="s">
        <v>45</v>
      </c>
      <c r="H22" s="537" t="s">
        <v>45</v>
      </c>
      <c r="I22" s="537" t="s">
        <v>45</v>
      </c>
      <c r="J22" s="537" t="s">
        <v>45</v>
      </c>
      <c r="K22" s="537" t="s">
        <v>45</v>
      </c>
      <c r="L22" s="537" t="s">
        <v>45</v>
      </c>
      <c r="M22" s="537" t="s">
        <v>45</v>
      </c>
      <c r="N22" s="537" t="s">
        <v>45</v>
      </c>
      <c r="O22" s="537" t="s">
        <v>45</v>
      </c>
      <c r="P22" s="537" t="s">
        <v>45</v>
      </c>
      <c r="Q22" s="537" t="s">
        <v>45</v>
      </c>
      <c r="R22" s="537" t="s">
        <v>45</v>
      </c>
      <c r="S22" s="537" t="s">
        <v>45</v>
      </c>
      <c r="T22" s="537" t="s">
        <v>45</v>
      </c>
      <c r="U22" s="537" t="s">
        <v>45</v>
      </c>
      <c r="V22" s="537" t="s">
        <v>46</v>
      </c>
      <c r="W22" s="537" t="s">
        <v>46</v>
      </c>
      <c r="X22" s="537" t="s">
        <v>45</v>
      </c>
      <c r="Y22" s="537" t="s">
        <v>46</v>
      </c>
      <c r="Z22" s="537" t="s">
        <v>46</v>
      </c>
      <c r="AA22" s="537" t="s">
        <v>45</v>
      </c>
      <c r="AB22" s="537" t="s">
        <v>46</v>
      </c>
      <c r="AC22" s="537" t="s">
        <v>46</v>
      </c>
      <c r="AD22" s="537" t="s">
        <v>45</v>
      </c>
      <c r="AE22" s="537" t="s">
        <v>46</v>
      </c>
      <c r="AF22" s="537" t="s">
        <v>46</v>
      </c>
      <c r="AG22" s="538"/>
      <c r="AH22" s="537" t="s">
        <v>46</v>
      </c>
      <c r="AI22" s="537" t="s">
        <v>46</v>
      </c>
    </row>
    <row r="23" spans="1:35" ht="18">
      <c r="A23" s="512" t="s">
        <v>47</v>
      </c>
      <c r="B23" s="512"/>
      <c r="C23" s="512"/>
      <c r="D23" s="512"/>
      <c r="E23" s="512"/>
      <c r="F23" s="512">
        <v>1</v>
      </c>
      <c r="G23" s="512"/>
      <c r="H23" s="512"/>
      <c r="I23" s="512"/>
      <c r="J23" s="539"/>
      <c r="K23" s="539"/>
      <c r="L23" s="539"/>
      <c r="M23" s="539"/>
      <c r="N23" s="539"/>
      <c r="O23" s="539"/>
      <c r="P23" s="539"/>
      <c r="Q23" s="539"/>
      <c r="R23" s="539"/>
      <c r="S23" s="539"/>
      <c r="T23" s="539"/>
      <c r="U23" s="539">
        <f t="shared" ref="U23:U37" si="0">SUM(B23:T23)</f>
        <v>1</v>
      </c>
      <c r="V23" s="540">
        <f>SUM(B23*17697*5.73+C23*17697*5.9+D23*17697*6.06+E23*17697*6.23+F23*17697*6.4+G23*17697*6.58+H23*17697*6.77+I23*17697*6.77)/1000</f>
        <v>113.2608</v>
      </c>
      <c r="W23" s="540">
        <f t="shared" ref="W23:W37" si="1">V23*1.71</f>
        <v>193.67596800000001</v>
      </c>
      <c r="X23" s="512">
        <v>1</v>
      </c>
      <c r="Y23" s="542">
        <f>W23*25%</f>
        <v>48.418992000000003</v>
      </c>
      <c r="Z23" s="543">
        <f t="shared" ref="Z23:Z37" si="2">W23+Y23</f>
        <v>242.09496000000001</v>
      </c>
      <c r="AA23" s="512">
        <v>1</v>
      </c>
      <c r="AB23" s="541">
        <f>Z23*0.1</f>
        <v>24.209496000000001</v>
      </c>
      <c r="AC23" s="542">
        <f>AB23</f>
        <v>24.209496000000001</v>
      </c>
      <c r="AD23" s="512"/>
      <c r="AE23" s="544"/>
      <c r="AF23" s="544"/>
      <c r="AG23" s="545">
        <f t="shared" ref="AG23:AG37" si="3">W23*40%</f>
        <v>77.470387200000005</v>
      </c>
      <c r="AH23" s="542">
        <f t="shared" ref="AH23:AH37" si="4">Z23+AC23+AF23+AG23</f>
        <v>343.77484320000002</v>
      </c>
      <c r="AI23" s="541">
        <f>AH23*12</f>
        <v>4125.2981184</v>
      </c>
    </row>
    <row r="24" spans="1:35" ht="18">
      <c r="A24" s="512" t="s">
        <v>48</v>
      </c>
      <c r="B24" s="512"/>
      <c r="C24" s="512"/>
      <c r="D24" s="512"/>
      <c r="E24" s="512"/>
      <c r="F24" s="512"/>
      <c r="G24" s="512">
        <v>1</v>
      </c>
      <c r="H24" s="512"/>
      <c r="I24" s="512"/>
      <c r="J24" s="539"/>
      <c r="K24" s="539"/>
      <c r="L24" s="539"/>
      <c r="M24" s="539"/>
      <c r="N24" s="539"/>
      <c r="O24" s="539"/>
      <c r="P24" s="539"/>
      <c r="Q24" s="539"/>
      <c r="R24" s="539"/>
      <c r="S24" s="539"/>
      <c r="T24" s="539"/>
      <c r="U24" s="539">
        <f t="shared" si="0"/>
        <v>1</v>
      </c>
      <c r="V24" s="540">
        <f>SUM(B24*17697*5.43+C24*17697*5.6+D24*17697*5.75+E24*17697*5.92+F24*17697*6.08+G24*17697*6.25+H24*17697*6.42+I24*17697*6.6)/1000</f>
        <v>110.60625</v>
      </c>
      <c r="W24" s="540">
        <f t="shared" si="1"/>
        <v>189.13668749999999</v>
      </c>
      <c r="X24" s="512">
        <v>1</v>
      </c>
      <c r="Y24" s="542">
        <f>W24*25%</f>
        <v>47.284171874999998</v>
      </c>
      <c r="Z24" s="543">
        <f t="shared" si="2"/>
        <v>236.42085937499999</v>
      </c>
      <c r="AA24" s="512">
        <v>1</v>
      </c>
      <c r="AB24" s="541">
        <f t="shared" ref="AB24:AB37" si="5">Z24*0.1</f>
        <v>23.642085937499999</v>
      </c>
      <c r="AC24" s="542">
        <f t="shared" ref="AC24:AC37" si="6">AB24</f>
        <v>23.642085937499999</v>
      </c>
      <c r="AD24" s="512"/>
      <c r="AE24" s="544"/>
      <c r="AF24" s="541"/>
      <c r="AG24" s="545">
        <f t="shared" si="3"/>
        <v>75.654674999999997</v>
      </c>
      <c r="AH24" s="542">
        <f t="shared" si="4"/>
        <v>335.7176203125</v>
      </c>
      <c r="AI24" s="541">
        <f t="shared" ref="AI24:AI37" si="7">AH24*12</f>
        <v>4028.61144375</v>
      </c>
    </row>
    <row r="25" spans="1:35" ht="18">
      <c r="A25" s="512" t="s">
        <v>49</v>
      </c>
      <c r="B25" s="512"/>
      <c r="C25" s="512"/>
      <c r="D25" s="512"/>
      <c r="E25" s="512"/>
      <c r="F25" s="512"/>
      <c r="G25" s="512">
        <v>1</v>
      </c>
      <c r="H25" s="512"/>
      <c r="I25" s="512"/>
      <c r="J25" s="539"/>
      <c r="K25" s="539"/>
      <c r="L25" s="539"/>
      <c r="M25" s="539"/>
      <c r="N25" s="539"/>
      <c r="O25" s="539"/>
      <c r="P25" s="539"/>
      <c r="Q25" s="539"/>
      <c r="R25" s="539"/>
      <c r="S25" s="539"/>
      <c r="T25" s="539"/>
      <c r="U25" s="539">
        <f t="shared" si="0"/>
        <v>1</v>
      </c>
      <c r="V25" s="540">
        <f>SUM(B25*17697*5.23+C25*17697*5.36+D25*17697*5.51+E25*17697*5.67+F25*17697*5.82+G25*17697*5.98+H25*17697*6.15+I25*17697*6.33+R25*17697*5.98)/1000</f>
        <v>105.82806000000001</v>
      </c>
      <c r="W25" s="540">
        <f t="shared" si="1"/>
        <v>180.96598260000002</v>
      </c>
      <c r="X25" s="512"/>
      <c r="Y25" s="542"/>
      <c r="Z25" s="543">
        <f t="shared" si="2"/>
        <v>180.96598260000002</v>
      </c>
      <c r="AA25" s="512">
        <v>1</v>
      </c>
      <c r="AB25" s="541">
        <f t="shared" si="5"/>
        <v>18.096598260000004</v>
      </c>
      <c r="AC25" s="542">
        <f t="shared" si="6"/>
        <v>18.096598260000004</v>
      </c>
      <c r="AD25" s="512"/>
      <c r="AE25" s="541"/>
      <c r="AF25" s="541">
        <f t="shared" ref="AF25:AF36" si="8">AE25</f>
        <v>0</v>
      </c>
      <c r="AG25" s="545">
        <f t="shared" si="3"/>
        <v>72.386393040000016</v>
      </c>
      <c r="AH25" s="542">
        <f t="shared" si="4"/>
        <v>271.44897390000006</v>
      </c>
      <c r="AI25" s="541">
        <f t="shared" si="7"/>
        <v>3257.3876868000007</v>
      </c>
    </row>
    <row r="26" spans="1:35" ht="18">
      <c r="A26" s="512" t="s">
        <v>231</v>
      </c>
      <c r="B26" s="512">
        <v>1</v>
      </c>
      <c r="C26" s="512">
        <v>1</v>
      </c>
      <c r="D26" s="512"/>
      <c r="E26" s="512"/>
      <c r="F26" s="512"/>
      <c r="G26" s="512"/>
      <c r="H26" s="512">
        <v>1</v>
      </c>
      <c r="I26" s="512"/>
      <c r="J26" s="539"/>
      <c r="K26" s="539"/>
      <c r="L26" s="539"/>
      <c r="M26" s="539"/>
      <c r="N26" s="539"/>
      <c r="O26" s="539"/>
      <c r="P26" s="539"/>
      <c r="Q26" s="539"/>
      <c r="R26" s="539"/>
      <c r="S26" s="539"/>
      <c r="T26" s="539"/>
      <c r="U26" s="539">
        <f t="shared" si="0"/>
        <v>3</v>
      </c>
      <c r="V26" s="540">
        <f>SUM(B26*17697*4.7+C26*17697*4.83+D26*17697*4.97+E26*17697*5.11+F26*17697*5.24+G26*17697*5.39+H26*17697*5.54+I26*17697*5.69+S26*17697*5.54)/1000</f>
        <v>266.69379000000004</v>
      </c>
      <c r="W26" s="540">
        <f t="shared" si="1"/>
        <v>456.04638090000003</v>
      </c>
      <c r="X26" s="512">
        <v>3</v>
      </c>
      <c r="Y26" s="542">
        <f>W26*25%</f>
        <v>114.01159522500001</v>
      </c>
      <c r="Z26" s="543">
        <f t="shared" si="2"/>
        <v>570.0579761250001</v>
      </c>
      <c r="AA26" s="512">
        <v>3</v>
      </c>
      <c r="AB26" s="541">
        <f t="shared" si="5"/>
        <v>57.005797612500011</v>
      </c>
      <c r="AC26" s="542">
        <f t="shared" si="6"/>
        <v>57.005797612500011</v>
      </c>
      <c r="AD26" s="512"/>
      <c r="AE26" s="541"/>
      <c r="AF26" s="541"/>
      <c r="AG26" s="545">
        <f t="shared" si="3"/>
        <v>182.41855236000004</v>
      </c>
      <c r="AH26" s="542">
        <f t="shared" si="4"/>
        <v>809.48232609750016</v>
      </c>
      <c r="AI26" s="541">
        <f t="shared" si="7"/>
        <v>9713.7879131700029</v>
      </c>
    </row>
    <row r="27" spans="1:35" ht="18">
      <c r="A27" s="515" t="s">
        <v>569</v>
      </c>
      <c r="B27" s="515"/>
      <c r="C27" s="515"/>
      <c r="D27" s="515"/>
      <c r="E27" s="515"/>
      <c r="F27" s="515"/>
      <c r="G27" s="515"/>
      <c r="H27" s="515"/>
      <c r="I27" s="515"/>
      <c r="J27" s="510"/>
      <c r="K27" s="510"/>
      <c r="L27" s="510"/>
      <c r="M27" s="510"/>
      <c r="N27" s="510"/>
      <c r="O27" s="510"/>
      <c r="P27" s="510"/>
      <c r="Q27" s="510"/>
      <c r="R27" s="510"/>
      <c r="S27" s="510"/>
      <c r="T27" s="510"/>
      <c r="U27" s="539">
        <f t="shared" si="0"/>
        <v>0</v>
      </c>
      <c r="V27" s="540">
        <f>SUM(B27*17697*4.58+C27*17697*4.83+D27*17697*4.97+E27*17697*5.11+F27*17697*5.24+G27*17697*5.39+H27*17697*5.54+I27*17697*5.69+S27*17697*5.54)/1000</f>
        <v>0</v>
      </c>
      <c r="W27" s="540">
        <f t="shared" si="1"/>
        <v>0</v>
      </c>
      <c r="X27" s="512">
        <v>0</v>
      </c>
      <c r="Y27" s="542">
        <f>W27*25%</f>
        <v>0</v>
      </c>
      <c r="Z27" s="543">
        <f t="shared" si="2"/>
        <v>0</v>
      </c>
      <c r="AA27" s="512">
        <v>0</v>
      </c>
      <c r="AB27" s="541">
        <f t="shared" si="5"/>
        <v>0</v>
      </c>
      <c r="AC27" s="542">
        <f t="shared" si="6"/>
        <v>0</v>
      </c>
      <c r="AD27" s="512"/>
      <c r="AE27" s="541"/>
      <c r="AF27" s="541"/>
      <c r="AG27" s="545">
        <f t="shared" si="3"/>
        <v>0</v>
      </c>
      <c r="AH27" s="542">
        <f t="shared" si="4"/>
        <v>0</v>
      </c>
      <c r="AI27" s="541">
        <f t="shared" si="7"/>
        <v>0</v>
      </c>
    </row>
    <row r="28" spans="1:35" ht="18">
      <c r="A28" s="512" t="s">
        <v>299</v>
      </c>
      <c r="B28" s="512"/>
      <c r="C28" s="512"/>
      <c r="D28" s="512"/>
      <c r="E28" s="512"/>
      <c r="F28" s="512"/>
      <c r="G28" s="512"/>
      <c r="H28" s="512"/>
      <c r="I28" s="512"/>
      <c r="J28" s="539"/>
      <c r="K28" s="539"/>
      <c r="L28" s="539"/>
      <c r="M28" s="539"/>
      <c r="N28" s="539"/>
      <c r="O28" s="539"/>
      <c r="P28" s="539"/>
      <c r="Q28" s="539">
        <v>1</v>
      </c>
      <c r="R28" s="539"/>
      <c r="S28" s="539"/>
      <c r="T28" s="539"/>
      <c r="U28" s="539">
        <f t="shared" si="0"/>
        <v>1</v>
      </c>
      <c r="V28" s="540">
        <f>SUM(B28*17697*4.7+C28*17697*4.83+D28*17697*4.97+E28*17697*5.11+Q28*17697*5.1+F28*17697*5.24+G28*17697*5.39+H28*17697*5.54+I28*17697*5.69+R28*17697*5.1)/1000</f>
        <v>90.2547</v>
      </c>
      <c r="W28" s="540">
        <f t="shared" si="1"/>
        <v>154.33553699999999</v>
      </c>
      <c r="X28" s="512">
        <v>1</v>
      </c>
      <c r="Y28" s="542">
        <f>W28*25%</f>
        <v>38.583884249999997</v>
      </c>
      <c r="Z28" s="543">
        <f t="shared" si="2"/>
        <v>192.91942124999997</v>
      </c>
      <c r="AA28" s="512">
        <v>1</v>
      </c>
      <c r="AB28" s="541">
        <f t="shared" si="5"/>
        <v>19.291942124999998</v>
      </c>
      <c r="AC28" s="542">
        <f t="shared" si="6"/>
        <v>19.291942124999998</v>
      </c>
      <c r="AD28" s="512"/>
      <c r="AE28" s="541"/>
      <c r="AF28" s="541"/>
      <c r="AG28" s="545">
        <f t="shared" si="3"/>
        <v>61.734214799999997</v>
      </c>
      <c r="AH28" s="542">
        <f t="shared" si="4"/>
        <v>273.94557817499998</v>
      </c>
      <c r="AI28" s="541">
        <f t="shared" si="7"/>
        <v>3287.3469380999995</v>
      </c>
    </row>
    <row r="29" spans="1:35" ht="18">
      <c r="A29" s="512" t="s">
        <v>300</v>
      </c>
      <c r="B29" s="512"/>
      <c r="C29" s="512"/>
      <c r="D29" s="512"/>
      <c r="E29" s="512"/>
      <c r="F29" s="512"/>
      <c r="G29" s="512"/>
      <c r="H29" s="512"/>
      <c r="I29" s="512"/>
      <c r="J29" s="539"/>
      <c r="K29" s="539"/>
      <c r="L29" s="539"/>
      <c r="M29" s="539"/>
      <c r="N29" s="539"/>
      <c r="O29" s="539">
        <v>1</v>
      </c>
      <c r="P29" s="539"/>
      <c r="Q29" s="539"/>
      <c r="R29" s="539"/>
      <c r="S29" s="539"/>
      <c r="T29" s="539"/>
      <c r="U29" s="539">
        <f t="shared" si="0"/>
        <v>1</v>
      </c>
      <c r="V29" s="540">
        <f>SUM(B29*17697*4.7+C29*17697*4.83+D29*17697*4.97+E29*17697*5.11+F29*17697*5.24+G29*17697*5.39+H29*17697*5.54+I29*17697*5.69+N29*17697*4.67+O29*17697*4.75)/1000</f>
        <v>84.060749999999999</v>
      </c>
      <c r="W29" s="540">
        <f t="shared" si="1"/>
        <v>143.74388249999998</v>
      </c>
      <c r="X29" s="512">
        <v>1</v>
      </c>
      <c r="Y29" s="542">
        <f t="shared" ref="Y29:Y34" si="9">W29*25%</f>
        <v>35.935970624999996</v>
      </c>
      <c r="Z29" s="543">
        <f t="shared" si="2"/>
        <v>179.67985312499997</v>
      </c>
      <c r="AA29" s="512">
        <v>1</v>
      </c>
      <c r="AB29" s="541">
        <f t="shared" si="5"/>
        <v>17.967985312499998</v>
      </c>
      <c r="AC29" s="542">
        <f t="shared" si="6"/>
        <v>17.967985312499998</v>
      </c>
      <c r="AD29" s="512"/>
      <c r="AE29" s="541"/>
      <c r="AF29" s="541"/>
      <c r="AG29" s="545">
        <f t="shared" si="3"/>
        <v>57.497552999999996</v>
      </c>
      <c r="AH29" s="542">
        <f t="shared" si="4"/>
        <v>255.14539143749994</v>
      </c>
      <c r="AI29" s="541">
        <f t="shared" si="7"/>
        <v>3061.7446972499993</v>
      </c>
    </row>
    <row r="30" spans="1:35" ht="18">
      <c r="A30" s="515" t="s">
        <v>631</v>
      </c>
      <c r="B30" s="515"/>
      <c r="C30" s="515"/>
      <c r="D30" s="515"/>
      <c r="E30" s="515"/>
      <c r="F30" s="515"/>
      <c r="G30" s="515"/>
      <c r="H30" s="515"/>
      <c r="I30" s="515"/>
      <c r="J30" s="510">
        <v>1</v>
      </c>
      <c r="K30" s="510"/>
      <c r="L30" s="510"/>
      <c r="M30" s="510"/>
      <c r="N30" s="510"/>
      <c r="O30" s="510"/>
      <c r="P30" s="510"/>
      <c r="Q30" s="510"/>
      <c r="R30" s="510"/>
      <c r="S30" s="510"/>
      <c r="T30" s="510"/>
      <c r="U30" s="539">
        <f t="shared" si="0"/>
        <v>1</v>
      </c>
      <c r="V30" s="540">
        <f>SUM(B30*17697*4.7+C30*17697*4.83+D30*17697*4.97+E30*17697*5.11+F30*17697*5.24+G30*17697*5.39+H30*17697*5.54+I30*17697*5.69+N30*17697*4.67+J30*17697*4.26)/1000</f>
        <v>75.389219999999995</v>
      </c>
      <c r="W30" s="540">
        <f t="shared" si="1"/>
        <v>128.9155662</v>
      </c>
      <c r="X30" s="512">
        <v>2</v>
      </c>
      <c r="Y30" s="542">
        <f t="shared" si="9"/>
        <v>32.22889155</v>
      </c>
      <c r="Z30" s="543">
        <f t="shared" si="2"/>
        <v>161.14445775000002</v>
      </c>
      <c r="AA30" s="512">
        <v>2</v>
      </c>
      <c r="AB30" s="541">
        <f t="shared" si="5"/>
        <v>16.114445775000004</v>
      </c>
      <c r="AC30" s="542">
        <f t="shared" si="6"/>
        <v>16.114445775000004</v>
      </c>
      <c r="AD30" s="512"/>
      <c r="AE30" s="541"/>
      <c r="AF30" s="541"/>
      <c r="AG30" s="545">
        <f t="shared" si="3"/>
        <v>51.566226480000005</v>
      </c>
      <c r="AH30" s="542">
        <f t="shared" si="4"/>
        <v>228.82513000500003</v>
      </c>
      <c r="AI30" s="541">
        <f t="shared" si="7"/>
        <v>2745.9015600600005</v>
      </c>
    </row>
    <row r="31" spans="1:35" ht="18">
      <c r="A31" s="512" t="s">
        <v>50</v>
      </c>
      <c r="B31" s="512"/>
      <c r="C31" s="512"/>
      <c r="D31" s="512"/>
      <c r="E31" s="512"/>
      <c r="F31" s="512"/>
      <c r="G31" s="512"/>
      <c r="H31" s="512"/>
      <c r="I31" s="512"/>
      <c r="J31" s="539"/>
      <c r="K31" s="539"/>
      <c r="L31" s="539"/>
      <c r="M31" s="539"/>
      <c r="N31" s="539"/>
      <c r="O31" s="539">
        <v>4</v>
      </c>
      <c r="P31" s="539">
        <v>1</v>
      </c>
      <c r="Q31" s="539">
        <v>3</v>
      </c>
      <c r="R31" s="539">
        <v>4</v>
      </c>
      <c r="S31" s="539">
        <v>1</v>
      </c>
      <c r="T31" s="539">
        <v>1</v>
      </c>
      <c r="U31" s="539">
        <f t="shared" si="0"/>
        <v>14</v>
      </c>
      <c r="V31" s="540">
        <f>SUM(N31*17697*4.23+O31*17697*4.29+P31*17697*4.35+Q31*17697*4.42+R31*17697*4.49+T31*17697*4.64+S31*17697*4.56)/1000</f>
        <v>1095.9752100000001</v>
      </c>
      <c r="W31" s="540">
        <f t="shared" si="1"/>
        <v>1874.1176091</v>
      </c>
      <c r="X31" s="512">
        <v>12</v>
      </c>
      <c r="Y31" s="542">
        <f t="shared" si="9"/>
        <v>468.529402275</v>
      </c>
      <c r="Z31" s="543">
        <f t="shared" si="2"/>
        <v>2342.6470113750001</v>
      </c>
      <c r="AA31" s="512">
        <v>12</v>
      </c>
      <c r="AB31" s="541">
        <f t="shared" si="5"/>
        <v>234.26470113750003</v>
      </c>
      <c r="AC31" s="542">
        <f t="shared" si="6"/>
        <v>234.26470113750003</v>
      </c>
      <c r="AD31" s="512"/>
      <c r="AE31" s="541"/>
      <c r="AF31" s="541"/>
      <c r="AG31" s="545">
        <f t="shared" si="3"/>
        <v>749.64704363999999</v>
      </c>
      <c r="AH31" s="542">
        <f t="shared" si="4"/>
        <v>3326.5587561525003</v>
      </c>
      <c r="AI31" s="541">
        <f t="shared" si="7"/>
        <v>39918.705073830002</v>
      </c>
    </row>
    <row r="32" spans="1:35" ht="18">
      <c r="A32" s="512" t="s">
        <v>51</v>
      </c>
      <c r="B32" s="512"/>
      <c r="C32" s="512"/>
      <c r="D32" s="512"/>
      <c r="E32" s="512"/>
      <c r="F32" s="512"/>
      <c r="G32" s="512"/>
      <c r="H32" s="512"/>
      <c r="I32" s="512"/>
      <c r="J32" s="539"/>
      <c r="K32" s="539"/>
      <c r="L32" s="539"/>
      <c r="M32" s="539"/>
      <c r="N32" s="539">
        <v>1</v>
      </c>
      <c r="O32" s="539"/>
      <c r="P32" s="539"/>
      <c r="Q32" s="539"/>
      <c r="R32" s="539"/>
      <c r="S32" s="539"/>
      <c r="T32" s="539"/>
      <c r="U32" s="539">
        <f t="shared" si="0"/>
        <v>1</v>
      </c>
      <c r="V32" s="540">
        <f>SUM(B32*17697*4.7+C32*17697*4.83+D32*17697*4.97+E32*17697*5.11+F32*17697*5.24+G32*17697*5.39+H32*17697*5.54+I32*17697*5.69+M32*17697*3.91+N32*17697*3.97)/1000</f>
        <v>70.257089999999991</v>
      </c>
      <c r="W32" s="540">
        <f t="shared" si="1"/>
        <v>120.13962389999998</v>
      </c>
      <c r="X32" s="512">
        <v>1</v>
      </c>
      <c r="Y32" s="542">
        <f t="shared" si="9"/>
        <v>30.034905974999994</v>
      </c>
      <c r="Z32" s="543">
        <f t="shared" si="2"/>
        <v>150.17452987499996</v>
      </c>
      <c r="AA32" s="512">
        <v>1</v>
      </c>
      <c r="AB32" s="541">
        <f t="shared" si="5"/>
        <v>15.017452987499997</v>
      </c>
      <c r="AC32" s="542">
        <f t="shared" si="6"/>
        <v>15.017452987499997</v>
      </c>
      <c r="AD32" s="512"/>
      <c r="AE32" s="541"/>
      <c r="AF32" s="541"/>
      <c r="AG32" s="545">
        <f t="shared" si="3"/>
        <v>48.055849559999992</v>
      </c>
      <c r="AH32" s="542">
        <f t="shared" si="4"/>
        <v>213.24783242249995</v>
      </c>
      <c r="AI32" s="541">
        <f t="shared" si="7"/>
        <v>2558.9739890699993</v>
      </c>
    </row>
    <row r="33" spans="1:35" ht="18">
      <c r="A33" s="512" t="s">
        <v>52</v>
      </c>
      <c r="B33" s="512"/>
      <c r="C33" s="512"/>
      <c r="D33" s="512"/>
      <c r="E33" s="512"/>
      <c r="F33" s="512"/>
      <c r="G33" s="512"/>
      <c r="H33" s="512"/>
      <c r="I33" s="512"/>
      <c r="J33" s="539"/>
      <c r="K33" s="539"/>
      <c r="L33" s="539"/>
      <c r="M33" s="539"/>
      <c r="N33" s="539">
        <v>1</v>
      </c>
      <c r="O33" s="539"/>
      <c r="P33" s="539"/>
      <c r="Q33" s="539"/>
      <c r="R33" s="539"/>
      <c r="S33" s="539"/>
      <c r="T33" s="539"/>
      <c r="U33" s="539">
        <f t="shared" si="0"/>
        <v>1</v>
      </c>
      <c r="V33" s="546">
        <f>SUM(J33*17697*3.63+K33*17697*3.7+L33*17697*3.76+M33*17697*3.83+N33*17697*3.89+O33*17697*3.95+P33*17697*4.02+Q33*17697*4.08+R33*17697*4.16+S33*17697*4.21+T33*17697*4.29)/1000</f>
        <v>68.841329999999999</v>
      </c>
      <c r="W33" s="540">
        <f t="shared" si="1"/>
        <v>117.71867429999999</v>
      </c>
      <c r="X33" s="512">
        <v>2</v>
      </c>
      <c r="Y33" s="542">
        <f t="shared" si="9"/>
        <v>29.429668574999997</v>
      </c>
      <c r="Z33" s="543">
        <f t="shared" si="2"/>
        <v>147.148342875</v>
      </c>
      <c r="AA33" s="512">
        <v>2</v>
      </c>
      <c r="AB33" s="541">
        <f t="shared" si="5"/>
        <v>14.7148342875</v>
      </c>
      <c r="AC33" s="542">
        <f t="shared" si="6"/>
        <v>14.7148342875</v>
      </c>
      <c r="AD33" s="512"/>
      <c r="AE33" s="541"/>
      <c r="AF33" s="541"/>
      <c r="AG33" s="545">
        <f t="shared" si="3"/>
        <v>47.087469720000001</v>
      </c>
      <c r="AH33" s="542">
        <f t="shared" si="4"/>
        <v>208.9506468825</v>
      </c>
      <c r="AI33" s="541">
        <f t="shared" si="7"/>
        <v>2507.4077625899999</v>
      </c>
    </row>
    <row r="34" spans="1:35" ht="18">
      <c r="A34" s="512" t="s">
        <v>53</v>
      </c>
      <c r="B34" s="512"/>
      <c r="C34" s="512"/>
      <c r="D34" s="512"/>
      <c r="E34" s="512"/>
      <c r="F34" s="512"/>
      <c r="G34" s="512"/>
      <c r="H34" s="512"/>
      <c r="I34" s="512"/>
      <c r="J34" s="539">
        <v>7</v>
      </c>
      <c r="K34" s="539">
        <v>3</v>
      </c>
      <c r="L34" s="539">
        <v>2</v>
      </c>
      <c r="M34" s="539">
        <v>5</v>
      </c>
      <c r="N34" s="539">
        <v>1</v>
      </c>
      <c r="O34" s="539">
        <v>1</v>
      </c>
      <c r="P34" s="539">
        <v>2</v>
      </c>
      <c r="Q34" s="539">
        <v>2</v>
      </c>
      <c r="R34" s="539">
        <v>3</v>
      </c>
      <c r="S34" s="539"/>
      <c r="T34" s="539"/>
      <c r="U34" s="539">
        <f t="shared" si="0"/>
        <v>26</v>
      </c>
      <c r="V34" s="546">
        <f>SUM(J34*17697*3.32+K34*17697*3.36+L34*17697*3.41+M34*17697*3.45+N34*17697*3.49+O34*17697*3.53+P34*17697*3.57+Q34*17697*3.61+R34*17697*3.65+S34*17697*3.69+T34*17697*3.73)/1000</f>
        <v>1587.7748399999998</v>
      </c>
      <c r="W34" s="540">
        <f t="shared" si="1"/>
        <v>2715.0949763999997</v>
      </c>
      <c r="X34" s="512">
        <v>22</v>
      </c>
      <c r="Y34" s="542">
        <f t="shared" si="9"/>
        <v>678.77374409999993</v>
      </c>
      <c r="Z34" s="543">
        <f t="shared" si="2"/>
        <v>3393.8687204999997</v>
      </c>
      <c r="AA34" s="512">
        <v>22</v>
      </c>
      <c r="AB34" s="541">
        <f t="shared" si="5"/>
        <v>339.38687204999997</v>
      </c>
      <c r="AC34" s="542">
        <f t="shared" si="6"/>
        <v>339.38687204999997</v>
      </c>
      <c r="AD34" s="512"/>
      <c r="AE34" s="541"/>
      <c r="AF34" s="541"/>
      <c r="AG34" s="545">
        <f t="shared" si="3"/>
        <v>1086.03799056</v>
      </c>
      <c r="AH34" s="542">
        <f t="shared" si="4"/>
        <v>4819.2935831099994</v>
      </c>
      <c r="AI34" s="541">
        <f t="shared" si="7"/>
        <v>57831.522997319989</v>
      </c>
    </row>
    <row r="35" spans="1:35" ht="21" customHeight="1">
      <c r="A35" s="512" t="s">
        <v>232</v>
      </c>
      <c r="B35" s="512"/>
      <c r="C35" s="512"/>
      <c r="D35" s="512"/>
      <c r="E35" s="512"/>
      <c r="F35" s="512"/>
      <c r="G35" s="512"/>
      <c r="H35" s="512"/>
      <c r="I35" s="512"/>
      <c r="J35" s="539">
        <v>1</v>
      </c>
      <c r="K35" s="539">
        <v>0.5</v>
      </c>
      <c r="L35" s="539"/>
      <c r="M35" s="539"/>
      <c r="N35" s="539"/>
      <c r="O35" s="539">
        <v>1</v>
      </c>
      <c r="P35" s="539">
        <v>1</v>
      </c>
      <c r="Q35" s="539"/>
      <c r="R35" s="539">
        <v>1</v>
      </c>
      <c r="S35" s="539"/>
      <c r="T35" s="539"/>
      <c r="U35" s="539">
        <f t="shared" si="0"/>
        <v>4.5</v>
      </c>
      <c r="V35" s="546">
        <f>SUM(J35*17697*4.1+K35*17697*4.14+L35*17697*4.19+M35*17697*4.23+N35*17697*4.27+O35*17697*4.43+P35*17697*4.46+Q35*17697*4.51+R35*17697*4.61+S35*17697*4.71+T35*17697*4.83)/1000</f>
        <v>348.09998999999999</v>
      </c>
      <c r="W35" s="540">
        <f t="shared" si="1"/>
        <v>595.25098289999994</v>
      </c>
      <c r="X35" s="512"/>
      <c r="Y35" s="542"/>
      <c r="Z35" s="543">
        <f t="shared" si="2"/>
        <v>595.25098289999994</v>
      </c>
      <c r="AA35" s="512">
        <v>2</v>
      </c>
      <c r="AB35" s="541">
        <f t="shared" si="5"/>
        <v>59.525098289999995</v>
      </c>
      <c r="AC35" s="542">
        <f t="shared" si="6"/>
        <v>59.525098289999995</v>
      </c>
      <c r="AD35" s="512"/>
      <c r="AE35" s="541"/>
      <c r="AF35" s="541">
        <f t="shared" si="8"/>
        <v>0</v>
      </c>
      <c r="AG35" s="545">
        <f t="shared" si="3"/>
        <v>238.10039315999998</v>
      </c>
      <c r="AH35" s="542">
        <f t="shared" si="4"/>
        <v>892.87647434999985</v>
      </c>
      <c r="AI35" s="541">
        <f t="shared" si="7"/>
        <v>10714.517692199999</v>
      </c>
    </row>
    <row r="36" spans="1:35" ht="18">
      <c r="A36" s="512" t="s">
        <v>54</v>
      </c>
      <c r="B36" s="512"/>
      <c r="C36" s="512"/>
      <c r="D36" s="512"/>
      <c r="E36" s="512"/>
      <c r="F36" s="512"/>
      <c r="G36" s="512"/>
      <c r="H36" s="512"/>
      <c r="I36" s="512"/>
      <c r="J36" s="539"/>
      <c r="K36" s="539">
        <v>2</v>
      </c>
      <c r="L36" s="539"/>
      <c r="M36" s="539"/>
      <c r="N36" s="539"/>
      <c r="O36" s="539"/>
      <c r="P36" s="539"/>
      <c r="Q36" s="539">
        <v>1</v>
      </c>
      <c r="R36" s="539"/>
      <c r="S36" s="539"/>
      <c r="T36" s="539"/>
      <c r="U36" s="539">
        <f t="shared" si="0"/>
        <v>3</v>
      </c>
      <c r="V36" s="546">
        <f>SUM(J36*17697*3.31+K36*17697*3.35+L36*17697*3.39+M36*17697*3.43+N36*17697*3.46+O36*17697*3.5+P36*17697*3.54+Q36*17697*3.57+R36*17697*3.61+S36*17697*3.65+T36*17697*3.68)/1000</f>
        <v>181.74818999999999</v>
      </c>
      <c r="W36" s="540">
        <f t="shared" si="1"/>
        <v>310.78940489999997</v>
      </c>
      <c r="X36" s="512"/>
      <c r="Y36" s="542"/>
      <c r="Z36" s="543">
        <f t="shared" si="2"/>
        <v>310.78940489999997</v>
      </c>
      <c r="AA36" s="512">
        <v>3</v>
      </c>
      <c r="AB36" s="541">
        <f t="shared" si="5"/>
        <v>31.078940489999997</v>
      </c>
      <c r="AC36" s="542">
        <f t="shared" si="6"/>
        <v>31.078940489999997</v>
      </c>
      <c r="AD36" s="512"/>
      <c r="AE36" s="541"/>
      <c r="AF36" s="541">
        <f t="shared" si="8"/>
        <v>0</v>
      </c>
      <c r="AG36" s="545">
        <f t="shared" si="3"/>
        <v>124.31576195999999</v>
      </c>
      <c r="AH36" s="542">
        <f t="shared" si="4"/>
        <v>466.18410734999992</v>
      </c>
      <c r="AI36" s="541">
        <f t="shared" si="7"/>
        <v>5594.2092881999988</v>
      </c>
    </row>
    <row r="37" spans="1:35" ht="18">
      <c r="A37" s="512" t="s">
        <v>3</v>
      </c>
      <c r="B37" s="512"/>
      <c r="C37" s="512"/>
      <c r="D37" s="512"/>
      <c r="E37" s="512"/>
      <c r="F37" s="512"/>
      <c r="G37" s="512"/>
      <c r="H37" s="512"/>
      <c r="I37" s="512"/>
      <c r="J37" s="539"/>
      <c r="K37" s="539"/>
      <c r="L37" s="539"/>
      <c r="M37" s="539"/>
      <c r="N37" s="539"/>
      <c r="O37" s="539"/>
      <c r="P37" s="539"/>
      <c r="Q37" s="539">
        <v>0.5</v>
      </c>
      <c r="R37" s="539"/>
      <c r="S37" s="539"/>
      <c r="T37" s="539"/>
      <c r="U37" s="539">
        <f t="shared" si="0"/>
        <v>0.5</v>
      </c>
      <c r="V37" s="546">
        <f>(J37*17697*2.94+K37*17697*2.98+L37*17697*3.01+M37*17697*3.01+N37*17697*3.08+O37*17697*3.12+P37*17697*3.16+Q37*17697*3.19+R37*17697*3.22+S37*17697*3.25+T37*17697*3.29)/1000</f>
        <v>28.226714999999999</v>
      </c>
      <c r="W37" s="540">
        <f t="shared" si="1"/>
        <v>48.267682649999998</v>
      </c>
      <c r="X37" s="512"/>
      <c r="Y37" s="542"/>
      <c r="Z37" s="543">
        <f t="shared" si="2"/>
        <v>48.267682649999998</v>
      </c>
      <c r="AA37" s="512">
        <v>1</v>
      </c>
      <c r="AB37" s="541">
        <f t="shared" si="5"/>
        <v>4.8267682650000001</v>
      </c>
      <c r="AC37" s="542">
        <f t="shared" si="6"/>
        <v>4.8267682650000001</v>
      </c>
      <c r="AD37" s="512"/>
      <c r="AE37" s="541"/>
      <c r="AF37" s="541">
        <f t="shared" ref="AF37" si="10">AE37</f>
        <v>0</v>
      </c>
      <c r="AG37" s="545">
        <f t="shared" si="3"/>
        <v>19.30707306</v>
      </c>
      <c r="AH37" s="542">
        <f t="shared" si="4"/>
        <v>72.401523975000003</v>
      </c>
      <c r="AI37" s="541">
        <f t="shared" si="7"/>
        <v>868.81828770000004</v>
      </c>
    </row>
    <row r="38" spans="1:35" ht="17.399999999999999">
      <c r="A38" s="547" t="s">
        <v>4</v>
      </c>
      <c r="B38" s="547">
        <f t="shared" ref="B38:AI38" si="11">SUM(B23:B37)</f>
        <v>1</v>
      </c>
      <c r="C38" s="547">
        <f t="shared" si="11"/>
        <v>1</v>
      </c>
      <c r="D38" s="547">
        <f t="shared" si="11"/>
        <v>0</v>
      </c>
      <c r="E38" s="547">
        <f t="shared" si="11"/>
        <v>0</v>
      </c>
      <c r="F38" s="547">
        <f t="shared" si="11"/>
        <v>1</v>
      </c>
      <c r="G38" s="547">
        <f t="shared" si="11"/>
        <v>2</v>
      </c>
      <c r="H38" s="547">
        <f t="shared" si="11"/>
        <v>1</v>
      </c>
      <c r="I38" s="547">
        <f t="shared" si="11"/>
        <v>0</v>
      </c>
      <c r="J38" s="547">
        <f t="shared" si="11"/>
        <v>9</v>
      </c>
      <c r="K38" s="547">
        <f t="shared" si="11"/>
        <v>5.5</v>
      </c>
      <c r="L38" s="547">
        <f t="shared" si="11"/>
        <v>2</v>
      </c>
      <c r="M38" s="547">
        <f t="shared" si="11"/>
        <v>5</v>
      </c>
      <c r="N38" s="547">
        <f t="shared" si="11"/>
        <v>3</v>
      </c>
      <c r="O38" s="547">
        <f t="shared" si="11"/>
        <v>7</v>
      </c>
      <c r="P38" s="547">
        <f t="shared" si="11"/>
        <v>4</v>
      </c>
      <c r="Q38" s="547">
        <f t="shared" si="11"/>
        <v>7.5</v>
      </c>
      <c r="R38" s="547">
        <f t="shared" si="11"/>
        <v>8</v>
      </c>
      <c r="S38" s="547">
        <f t="shared" si="11"/>
        <v>1</v>
      </c>
      <c r="T38" s="547">
        <f t="shared" si="11"/>
        <v>1</v>
      </c>
      <c r="U38" s="547">
        <f t="shared" si="11"/>
        <v>59</v>
      </c>
      <c r="V38" s="548">
        <f t="shared" si="11"/>
        <v>4227.0169349999996</v>
      </c>
      <c r="W38" s="548">
        <f>SUM(W23:W37)</f>
        <v>7228.1989588499991</v>
      </c>
      <c r="X38" s="549">
        <f t="shared" si="11"/>
        <v>46</v>
      </c>
      <c r="Y38" s="549">
        <f t="shared" si="11"/>
        <v>1523.2312264500001</v>
      </c>
      <c r="Z38" s="550">
        <f t="shared" si="11"/>
        <v>8751.4301852999997</v>
      </c>
      <c r="AA38" s="549">
        <f t="shared" si="11"/>
        <v>53</v>
      </c>
      <c r="AB38" s="549">
        <f t="shared" si="11"/>
        <v>875.14301853000018</v>
      </c>
      <c r="AC38" s="549">
        <f t="shared" si="11"/>
        <v>875.14301853000018</v>
      </c>
      <c r="AD38" s="549">
        <f t="shared" si="11"/>
        <v>0</v>
      </c>
      <c r="AE38" s="549">
        <f t="shared" si="11"/>
        <v>0</v>
      </c>
      <c r="AF38" s="549">
        <f t="shared" si="11"/>
        <v>0</v>
      </c>
      <c r="AG38" s="549">
        <f t="shared" si="11"/>
        <v>2891.2795835400007</v>
      </c>
      <c r="AH38" s="549">
        <f>SUM(AH23:AH37)</f>
        <v>12517.85278737</v>
      </c>
      <c r="AI38" s="549">
        <f t="shared" si="11"/>
        <v>150214.23344843998</v>
      </c>
    </row>
    <row r="39" spans="1:35">
      <c r="A39" s="551"/>
      <c r="B39" s="551"/>
      <c r="C39" s="551"/>
      <c r="D39" s="551"/>
      <c r="E39" s="551"/>
      <c r="F39" s="551"/>
      <c r="G39" s="551"/>
      <c r="H39" s="551"/>
      <c r="I39" s="551"/>
      <c r="J39" s="551"/>
      <c r="K39" s="551"/>
      <c r="L39" s="551"/>
      <c r="M39" s="551"/>
      <c r="N39" s="551"/>
      <c r="O39" s="551"/>
      <c r="P39" s="551"/>
      <c r="Q39" s="551"/>
      <c r="R39" s="551"/>
      <c r="S39" s="551"/>
      <c r="T39" s="551"/>
      <c r="U39" s="552"/>
      <c r="V39" s="553"/>
      <c r="W39" s="553"/>
      <c r="X39" s="553"/>
      <c r="Y39" s="553"/>
      <c r="Z39" s="553"/>
      <c r="AA39" s="553"/>
      <c r="AB39" s="553"/>
      <c r="AC39" s="553"/>
      <c r="AD39" s="553"/>
      <c r="AE39" s="553"/>
      <c r="AF39" s="553"/>
      <c r="AG39" s="553"/>
      <c r="AH39" s="553"/>
      <c r="AI39" s="553"/>
    </row>
    <row r="40" spans="1:35">
      <c r="A40" s="551"/>
      <c r="B40" s="551"/>
      <c r="C40" s="551"/>
      <c r="D40" s="551"/>
      <c r="E40" s="551"/>
      <c r="F40" s="551"/>
      <c r="G40" s="551"/>
      <c r="H40" s="551"/>
      <c r="I40" s="551"/>
      <c r="J40" s="551"/>
      <c r="K40" s="551"/>
      <c r="L40" s="551"/>
      <c r="M40" s="551"/>
      <c r="N40" s="551"/>
      <c r="O40" s="551"/>
      <c r="P40" s="551"/>
      <c r="Q40" s="551"/>
      <c r="R40" s="551"/>
      <c r="S40" s="551"/>
      <c r="T40" s="551"/>
      <c r="U40" s="552"/>
      <c r="V40" s="554"/>
      <c r="W40" s="554"/>
      <c r="X40" s="552"/>
      <c r="Y40" s="555"/>
      <c r="Z40" s="556"/>
      <c r="AA40" s="552"/>
      <c r="AB40" s="555"/>
      <c r="AC40" s="555"/>
      <c r="AD40" s="556"/>
      <c r="AE40" s="555"/>
      <c r="AF40" s="555"/>
      <c r="AG40" s="555"/>
      <c r="AH40" s="556"/>
      <c r="AI40" s="556"/>
    </row>
    <row r="41" spans="1:35">
      <c r="W41" s="868"/>
      <c r="X41" s="868"/>
      <c r="Y41" s="868"/>
      <c r="Z41" s="868"/>
      <c r="AA41" s="868"/>
      <c r="AB41" s="868"/>
      <c r="AC41" s="868"/>
      <c r="AD41" s="868"/>
      <c r="AE41" s="868"/>
      <c r="AF41" s="868"/>
      <c r="AG41" s="868"/>
      <c r="AH41" s="868"/>
    </row>
    <row r="42" spans="1:35" ht="20.25" customHeight="1">
      <c r="A42" s="848" t="s">
        <v>549</v>
      </c>
      <c r="B42" s="848"/>
      <c r="C42" s="848"/>
      <c r="D42" s="848"/>
      <c r="E42" s="848"/>
      <c r="F42" s="848"/>
      <c r="G42" s="848"/>
      <c r="H42" s="848"/>
      <c r="I42" s="848"/>
      <c r="J42" s="848"/>
      <c r="K42" s="848"/>
      <c r="L42" s="848"/>
      <c r="M42" s="849"/>
      <c r="N42" s="849"/>
      <c r="O42" s="849"/>
      <c r="P42" s="849"/>
      <c r="Q42" s="850"/>
      <c r="R42" s="850"/>
      <c r="S42" s="850"/>
      <c r="T42" s="850"/>
      <c r="U42" s="850"/>
      <c r="V42" s="850"/>
      <c r="W42" s="850"/>
      <c r="X42" s="850"/>
      <c r="AH42" s="845"/>
      <c r="AI42" s="845"/>
    </row>
    <row r="43" spans="1:35" ht="21">
      <c r="A43" s="95"/>
      <c r="B43" s="95"/>
      <c r="C43" s="95"/>
      <c r="D43" s="95"/>
      <c r="E43" s="95"/>
      <c r="F43" s="95"/>
      <c r="G43" s="95"/>
      <c r="H43" s="95"/>
      <c r="I43" s="95"/>
      <c r="J43" s="95"/>
      <c r="K43" s="95"/>
      <c r="L43" s="95"/>
      <c r="M43" s="95"/>
      <c r="N43" s="95"/>
      <c r="O43" s="95"/>
      <c r="P43" s="95"/>
      <c r="Q43" s="95"/>
      <c r="R43" s="95"/>
      <c r="AH43" s="557"/>
      <c r="AI43" s="557"/>
    </row>
    <row r="44" spans="1:35" ht="21.75" customHeight="1">
      <c r="A44" s="851" t="s">
        <v>236</v>
      </c>
      <c r="B44" s="851"/>
      <c r="C44" s="851"/>
      <c r="D44" s="851"/>
      <c r="E44" s="851"/>
      <c r="F44" s="851"/>
      <c r="G44" s="851"/>
      <c r="H44" s="851"/>
      <c r="I44" s="851"/>
      <c r="J44" s="851"/>
      <c r="K44" s="851"/>
      <c r="L44" s="851"/>
      <c r="M44" s="852"/>
      <c r="N44" s="852"/>
      <c r="O44" s="852"/>
      <c r="P44" s="852"/>
      <c r="Q44" s="852"/>
      <c r="R44" s="852"/>
      <c r="S44" s="853"/>
      <c r="T44" s="853"/>
      <c r="U44" s="853"/>
      <c r="V44" s="853"/>
      <c r="W44" s="853"/>
      <c r="X44" s="853"/>
      <c r="Y44" s="558"/>
      <c r="AH44" s="845"/>
      <c r="AI44" s="845"/>
    </row>
    <row r="45" spans="1:35" ht="21">
      <c r="A45" s="95"/>
      <c r="B45" s="95"/>
      <c r="C45" s="95"/>
      <c r="D45" s="95"/>
      <c r="E45" s="95"/>
      <c r="F45" s="95"/>
      <c r="G45" s="95"/>
      <c r="H45" s="95"/>
      <c r="I45" s="95"/>
      <c r="J45" s="95"/>
      <c r="K45" s="95"/>
      <c r="L45" s="95"/>
      <c r="M45" s="95"/>
      <c r="N45" s="95"/>
      <c r="O45" s="95"/>
      <c r="P45" s="95"/>
      <c r="Q45" s="95"/>
      <c r="R45" s="95"/>
      <c r="AH45" s="557"/>
      <c r="AI45" s="557"/>
    </row>
    <row r="46" spans="1:35" ht="18.75" customHeight="1">
      <c r="A46" s="851" t="s">
        <v>298</v>
      </c>
      <c r="B46" s="851"/>
      <c r="C46" s="851"/>
      <c r="D46" s="851"/>
      <c r="E46" s="851"/>
      <c r="F46" s="851"/>
      <c r="G46" s="851"/>
      <c r="H46" s="851"/>
      <c r="I46" s="851"/>
      <c r="J46" s="851"/>
      <c r="K46" s="851"/>
      <c r="L46" s="851"/>
      <c r="M46" s="852"/>
      <c r="N46" s="852"/>
      <c r="O46" s="852"/>
      <c r="P46" s="852"/>
      <c r="Q46" s="852"/>
      <c r="R46" s="852"/>
      <c r="S46" s="853"/>
      <c r="T46" s="853"/>
      <c r="U46" s="853"/>
      <c r="V46" s="853"/>
      <c r="W46" s="853"/>
      <c r="X46" s="853"/>
      <c r="AH46" s="845"/>
      <c r="AI46" s="845"/>
    </row>
    <row r="47" spans="1:35" ht="21">
      <c r="A47" s="95"/>
      <c r="B47" s="95"/>
      <c r="C47" s="95"/>
      <c r="D47" s="95"/>
      <c r="E47" s="95"/>
      <c r="F47" s="95"/>
      <c r="G47" s="95"/>
      <c r="H47" s="95"/>
      <c r="I47" s="95"/>
      <c r="J47" s="95"/>
      <c r="K47" s="95"/>
      <c r="L47" s="95"/>
      <c r="M47" s="95"/>
      <c r="N47" s="95"/>
      <c r="O47" s="95"/>
      <c r="P47" s="95"/>
      <c r="Q47" s="95"/>
      <c r="R47" s="95"/>
    </row>
  </sheetData>
  <mergeCells count="53">
    <mergeCell ref="W41:AH41"/>
    <mergeCell ref="W17:W20"/>
    <mergeCell ref="J18:T18"/>
    <mergeCell ref="U18:U20"/>
    <mergeCell ref="AH17:AH20"/>
    <mergeCell ref="AG19:AG20"/>
    <mergeCell ref="Z17:Z20"/>
    <mergeCell ref="AC17:AC20"/>
    <mergeCell ref="M19:M20"/>
    <mergeCell ref="J19:J20"/>
    <mergeCell ref="K19:K20"/>
    <mergeCell ref="L19:L20"/>
    <mergeCell ref="X17:Y18"/>
    <mergeCell ref="Y19:Y20"/>
    <mergeCell ref="AD17:AG18"/>
    <mergeCell ref="D14:AG14"/>
    <mergeCell ref="A5:AI5"/>
    <mergeCell ref="D10:AG10"/>
    <mergeCell ref="D11:AG11"/>
    <mergeCell ref="D12:AG12"/>
    <mergeCell ref="D13:AG13"/>
    <mergeCell ref="D15:AG15"/>
    <mergeCell ref="A17:A20"/>
    <mergeCell ref="B17:U17"/>
    <mergeCell ref="V17:V20"/>
    <mergeCell ref="AA17:AB18"/>
    <mergeCell ref="H19:H20"/>
    <mergeCell ref="N19:N20"/>
    <mergeCell ref="O19:O20"/>
    <mergeCell ref="P19:P20"/>
    <mergeCell ref="Q19:Q20"/>
    <mergeCell ref="G19:G20"/>
    <mergeCell ref="B18:I18"/>
    <mergeCell ref="I19:I20"/>
    <mergeCell ref="B19:B20"/>
    <mergeCell ref="C19:C20"/>
    <mergeCell ref="D19:D20"/>
    <mergeCell ref="AH46:AI46"/>
    <mergeCell ref="AD19:AE19"/>
    <mergeCell ref="AH42:AI42"/>
    <mergeCell ref="AH44:AI44"/>
    <mergeCell ref="T19:T20"/>
    <mergeCell ref="X19:X20"/>
    <mergeCell ref="AA19:AB19"/>
    <mergeCell ref="AI17:AI20"/>
    <mergeCell ref="AF19:AF20"/>
    <mergeCell ref="A42:X42"/>
    <mergeCell ref="R19:R20"/>
    <mergeCell ref="S19:S20"/>
    <mergeCell ref="A44:X44"/>
    <mergeCell ref="A46:X46"/>
    <mergeCell ref="E19:E20"/>
    <mergeCell ref="F19:F20"/>
  </mergeCells>
  <pageMargins left="0.39361111111111113" right="0.39361111111111113" top="0.78736111111111107" bottom="0.39361111111111113" header="0.3" footer="0.19916666666666666"/>
  <pageSetup paperSize="9" scale="39" firstPageNumber="3" fitToHeight="0" pageOrder="overThenDown" orientation="landscape" useFirstPageNumber="1" verticalDpi="200" r:id="rId1"/>
  <headerFooter>
    <oddFooter>&amp;R&amp;P из 34</oddFooter>
  </headerFooter>
  <colBreaks count="1" manualBreakCount="1">
    <brk id="3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30"/>
  <sheetViews>
    <sheetView view="pageBreakPreview" topLeftCell="A7" zoomScale="90" zoomScaleSheetLayoutView="90" workbookViewId="0">
      <selection activeCell="C23" sqref="C23"/>
    </sheetView>
  </sheetViews>
  <sheetFormatPr defaultRowHeight="14.4"/>
  <cols>
    <col min="1" max="1" width="41.44140625" customWidth="1"/>
    <col min="2" max="2" width="61.33203125" customWidth="1"/>
    <col min="3" max="3" width="19" customWidth="1"/>
  </cols>
  <sheetData>
    <row r="1" spans="1:9" ht="15.6">
      <c r="A1" s="26"/>
      <c r="B1" s="26"/>
      <c r="C1" s="2" t="s">
        <v>199</v>
      </c>
    </row>
    <row r="2" spans="1:9" ht="15.6">
      <c r="A2" s="26"/>
      <c r="B2" s="26"/>
      <c r="C2" s="2" t="s">
        <v>6</v>
      </c>
    </row>
    <row r="3" spans="1:9" ht="15.6">
      <c r="A3" s="26"/>
      <c r="B3" s="26"/>
      <c r="C3" s="2" t="s">
        <v>165</v>
      </c>
    </row>
    <row r="4" spans="1:9" ht="15.6">
      <c r="A4" s="26"/>
      <c r="B4" s="26"/>
      <c r="C4" s="26"/>
    </row>
    <row r="5" spans="1:9" ht="99" customHeight="1">
      <c r="A5" s="898" t="s">
        <v>166</v>
      </c>
      <c r="B5" s="898"/>
      <c r="C5" s="898"/>
    </row>
    <row r="6" spans="1:9" ht="15.6">
      <c r="A6" s="26"/>
      <c r="B6" s="26"/>
      <c r="C6" s="26"/>
    </row>
    <row r="7" spans="1:9" ht="16.2" thickBot="1">
      <c r="A7" s="26"/>
      <c r="B7" s="26"/>
      <c r="C7" s="3" t="s">
        <v>9</v>
      </c>
    </row>
    <row r="8" spans="1:9" ht="16.2" thickBot="1">
      <c r="A8" s="4" t="s">
        <v>10</v>
      </c>
      <c r="B8" s="26"/>
      <c r="C8" s="5" t="s">
        <v>627</v>
      </c>
    </row>
    <row r="9" spans="1:9" ht="16.2" thickBot="1">
      <c r="A9" s="4" t="s">
        <v>11</v>
      </c>
      <c r="B9" s="26"/>
      <c r="C9" s="5" t="s">
        <v>197</v>
      </c>
    </row>
    <row r="10" spans="1:9" ht="46.5" customHeight="1" thickBot="1">
      <c r="A10" s="4" t="s">
        <v>12</v>
      </c>
      <c r="B10" s="26" t="s">
        <v>13</v>
      </c>
      <c r="C10" s="5" t="s">
        <v>14</v>
      </c>
    </row>
    <row r="11" spans="1:9" ht="31.5" customHeight="1" thickBot="1">
      <c r="A11" s="4" t="s">
        <v>15</v>
      </c>
      <c r="B11" s="26" t="s">
        <v>16</v>
      </c>
      <c r="C11" s="5" t="s">
        <v>17</v>
      </c>
    </row>
    <row r="12" spans="1:9" ht="16.2" thickBot="1">
      <c r="A12" s="4" t="s">
        <v>18</v>
      </c>
      <c r="B12" s="26" t="s">
        <v>83</v>
      </c>
      <c r="C12" s="5" t="s">
        <v>19</v>
      </c>
    </row>
    <row r="13" spans="1:9" ht="15.75" customHeight="1" thickBot="1">
      <c r="A13" s="4" t="s">
        <v>20</v>
      </c>
      <c r="B13" s="26" t="s">
        <v>21</v>
      </c>
      <c r="C13" s="5" t="s">
        <v>22</v>
      </c>
    </row>
    <row r="14" spans="1:9" ht="16.2" thickBot="1">
      <c r="A14" s="4" t="s">
        <v>23</v>
      </c>
      <c r="B14" s="43" t="s">
        <v>194</v>
      </c>
      <c r="C14" s="46" t="s">
        <v>195</v>
      </c>
      <c r="D14" s="45"/>
      <c r="E14" s="45"/>
      <c r="F14" s="45"/>
      <c r="G14" s="45"/>
      <c r="H14" s="45"/>
      <c r="I14" s="45"/>
    </row>
    <row r="15" spans="1:9" ht="18" customHeight="1" thickBot="1">
      <c r="A15" s="32" t="s">
        <v>24</v>
      </c>
      <c r="B15" s="26" t="s">
        <v>160</v>
      </c>
      <c r="C15" s="5" t="s">
        <v>161</v>
      </c>
    </row>
    <row r="16" spans="1:9" ht="15.6">
      <c r="A16" s="26"/>
      <c r="B16" s="26"/>
      <c r="C16" s="26"/>
      <c r="G16" s="44"/>
      <c r="H16" s="44"/>
    </row>
    <row r="17" spans="1:19" ht="31.2">
      <c r="A17" s="878" t="s">
        <v>146</v>
      </c>
      <c r="B17" s="878"/>
      <c r="C17" s="27" t="s">
        <v>167</v>
      </c>
    </row>
    <row r="18" spans="1:19" ht="15.6">
      <c r="A18" s="878">
        <v>1</v>
      </c>
      <c r="B18" s="878"/>
      <c r="C18" s="27">
        <v>2</v>
      </c>
    </row>
    <row r="19" spans="1:19" ht="15.6">
      <c r="A19" s="1049" t="s">
        <v>200</v>
      </c>
      <c r="B19" s="1049"/>
      <c r="C19" s="25">
        <f>C21+C22</f>
        <v>2640</v>
      </c>
    </row>
    <row r="20" spans="1:19" s="48" customFormat="1" ht="15.6">
      <c r="A20" s="1049" t="s">
        <v>201</v>
      </c>
      <c r="B20" s="1049"/>
      <c r="C20" s="51"/>
    </row>
    <row r="21" spans="1:19" s="48" customFormat="1" ht="15.6">
      <c r="A21" s="1050" t="s">
        <v>164</v>
      </c>
      <c r="B21" s="1050"/>
      <c r="C21" s="52"/>
      <c r="D21" s="106" t="s">
        <v>546</v>
      </c>
    </row>
    <row r="22" spans="1:19" ht="15.6">
      <c r="A22" s="1050" t="s">
        <v>163</v>
      </c>
      <c r="B22" s="1050"/>
      <c r="C22" s="25">
        <v>2640</v>
      </c>
    </row>
    <row r="26" spans="1:19" ht="15.6">
      <c r="A26" s="899" t="s">
        <v>560</v>
      </c>
      <c r="B26" s="899"/>
      <c r="C26" s="899"/>
      <c r="D26" s="899"/>
      <c r="E26" s="1002"/>
      <c r="F26" s="1002"/>
      <c r="G26" s="1002"/>
      <c r="H26" s="1002"/>
      <c r="I26" s="1002"/>
      <c r="J26" s="1002"/>
      <c r="K26" s="1002"/>
      <c r="L26" s="1002"/>
      <c r="M26" s="1002"/>
      <c r="N26" s="1002"/>
      <c r="O26" s="1002"/>
      <c r="P26" s="1002"/>
      <c r="Q26" s="1002"/>
      <c r="R26" s="1002"/>
      <c r="S26" s="59"/>
    </row>
    <row r="27" spans="1:19" ht="15.6">
      <c r="A27" s="59"/>
      <c r="B27" s="59"/>
      <c r="C27" s="59"/>
      <c r="D27" s="59"/>
      <c r="E27" s="59"/>
      <c r="F27" s="59"/>
      <c r="G27" s="59"/>
      <c r="H27" s="59"/>
      <c r="I27" s="59"/>
      <c r="J27" s="59"/>
      <c r="K27" s="59"/>
      <c r="L27" s="59"/>
      <c r="M27" s="59"/>
      <c r="N27" s="59"/>
      <c r="O27" s="59"/>
      <c r="P27" s="59"/>
      <c r="Q27" s="59"/>
      <c r="R27" s="59"/>
      <c r="S27" s="59"/>
    </row>
    <row r="28" spans="1:19" ht="15.6">
      <c r="A28" s="901" t="s">
        <v>497</v>
      </c>
      <c r="B28" s="901"/>
      <c r="C28" s="1002"/>
      <c r="D28" s="1002"/>
      <c r="E28" s="1003"/>
      <c r="F28" s="1003"/>
      <c r="G28" s="1003"/>
      <c r="H28" s="1003"/>
      <c r="I28" s="1003"/>
      <c r="J28" s="1003"/>
      <c r="K28" s="1003"/>
      <c r="L28" s="1003"/>
      <c r="M28" s="1003"/>
      <c r="N28" s="1003"/>
      <c r="O28" s="1003"/>
      <c r="P28" s="1003"/>
      <c r="Q28" s="1003"/>
      <c r="R28" s="1003"/>
      <c r="S28" s="75"/>
    </row>
    <row r="29" spans="1:19" ht="15.6">
      <c r="A29" s="75"/>
      <c r="B29" s="75"/>
      <c r="C29" s="75"/>
      <c r="D29" s="75"/>
      <c r="E29" s="75"/>
      <c r="F29" s="75"/>
      <c r="G29" s="75"/>
      <c r="H29" s="75"/>
      <c r="I29" s="75"/>
      <c r="J29" s="75"/>
      <c r="K29" s="75"/>
      <c r="L29" s="75"/>
      <c r="M29" s="75"/>
      <c r="N29" s="75"/>
      <c r="O29" s="75"/>
      <c r="P29" s="75"/>
      <c r="Q29" s="75"/>
      <c r="R29" s="75"/>
      <c r="S29" s="75"/>
    </row>
    <row r="30" spans="1:19" ht="15.6">
      <c r="A30" s="901" t="s">
        <v>496</v>
      </c>
      <c r="B30" s="901"/>
      <c r="C30" s="1002"/>
      <c r="D30" s="1002"/>
      <c r="E30" s="1003"/>
      <c r="F30" s="1003"/>
      <c r="G30" s="1003"/>
      <c r="H30" s="1003"/>
      <c r="I30" s="1003"/>
      <c r="J30" s="1003"/>
      <c r="K30" s="1003"/>
      <c r="L30" s="1003"/>
      <c r="M30" s="1003"/>
      <c r="N30" s="1003"/>
      <c r="O30" s="1003"/>
      <c r="P30" s="1003"/>
      <c r="Q30" s="1003"/>
      <c r="R30" s="1003"/>
      <c r="S30" s="1003"/>
    </row>
  </sheetData>
  <mergeCells count="10">
    <mergeCell ref="A26:R26"/>
    <mergeCell ref="A28:R28"/>
    <mergeCell ref="A30:S30"/>
    <mergeCell ref="A5:C5"/>
    <mergeCell ref="A17:B17"/>
    <mergeCell ref="A18:B18"/>
    <mergeCell ref="A19:B19"/>
    <mergeCell ref="A22:B22"/>
    <mergeCell ref="A20:B20"/>
    <mergeCell ref="A21:B21"/>
  </mergeCells>
  <pageMargins left="0.7" right="0.7" top="0.75" bottom="0.75" header="0.3" footer="0.3"/>
  <pageSetup paperSize="9" scale="71" orientation="portrait" r:id="rId1"/>
  <colBreaks count="1" manualBreakCount="1">
    <brk id="3" max="2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36"/>
  <sheetViews>
    <sheetView view="pageBreakPreview" topLeftCell="A5" zoomScale="90" zoomScaleNormal="100" zoomScaleSheetLayoutView="90" workbookViewId="0">
      <selection activeCell="A27" sqref="A27"/>
    </sheetView>
  </sheetViews>
  <sheetFormatPr defaultColWidth="9.109375" defaultRowHeight="15.6"/>
  <cols>
    <col min="1" max="1" width="55.6640625" style="768" customWidth="1"/>
    <col min="2" max="4" width="23.6640625" style="768" customWidth="1"/>
    <col min="5" max="16384" width="9.109375" style="768"/>
  </cols>
  <sheetData>
    <row r="1" spans="1:4">
      <c r="D1" s="42" t="s">
        <v>708</v>
      </c>
    </row>
    <row r="2" spans="1:4">
      <c r="D2" s="42" t="s">
        <v>6</v>
      </c>
    </row>
    <row r="3" spans="1:4">
      <c r="D3" s="42" t="s">
        <v>709</v>
      </c>
    </row>
    <row r="5" spans="1:4" ht="17.399999999999999">
      <c r="A5" s="936" t="s">
        <v>712</v>
      </c>
      <c r="B5" s="936"/>
      <c r="C5" s="936"/>
      <c r="D5" s="936"/>
    </row>
    <row r="7" spans="1:4" ht="16.2" thickBot="1">
      <c r="D7" s="769" t="s">
        <v>9</v>
      </c>
    </row>
    <row r="8" spans="1:4" ht="16.2" thickBot="1">
      <c r="A8" s="41" t="s">
        <v>10</v>
      </c>
      <c r="D8" s="481" t="s">
        <v>808</v>
      </c>
    </row>
    <row r="9" spans="1:4" ht="16.2" hidden="1" thickBot="1">
      <c r="A9" s="41" t="s">
        <v>11</v>
      </c>
      <c r="D9" s="481" t="s">
        <v>563</v>
      </c>
    </row>
    <row r="10" spans="1:4" ht="16.2" hidden="1" thickBot="1">
      <c r="A10" s="41" t="s">
        <v>12</v>
      </c>
      <c r="B10" s="937" t="s">
        <v>13</v>
      </c>
      <c r="C10" s="937"/>
      <c r="D10" s="481" t="s">
        <v>14</v>
      </c>
    </row>
    <row r="11" spans="1:4" ht="16.2" hidden="1" thickBot="1">
      <c r="A11" s="41" t="s">
        <v>15</v>
      </c>
      <c r="B11" s="937" t="s">
        <v>16</v>
      </c>
      <c r="C11" s="937"/>
      <c r="D11" s="481" t="s">
        <v>17</v>
      </c>
    </row>
    <row r="12" spans="1:4" ht="16.2" hidden="1" thickBot="1">
      <c r="A12" s="41" t="s">
        <v>18</v>
      </c>
      <c r="B12" s="937" t="s">
        <v>711</v>
      </c>
      <c r="C12" s="937"/>
      <c r="D12" s="481" t="s">
        <v>19</v>
      </c>
    </row>
    <row r="13" spans="1:4" ht="16.2" hidden="1" thickBot="1">
      <c r="A13" s="41" t="s">
        <v>20</v>
      </c>
      <c r="B13" s="937" t="s">
        <v>21</v>
      </c>
      <c r="C13" s="937"/>
      <c r="D13" s="481" t="s">
        <v>22</v>
      </c>
    </row>
    <row r="14" spans="1:4" ht="16.2" hidden="1" thickBot="1">
      <c r="A14" s="41" t="s">
        <v>23</v>
      </c>
      <c r="B14" s="937" t="s">
        <v>194</v>
      </c>
      <c r="C14" s="937"/>
      <c r="D14" s="481" t="s">
        <v>195</v>
      </c>
    </row>
    <row r="15" spans="1:4" ht="16.2" thickBot="1">
      <c r="A15" s="41" t="s">
        <v>24</v>
      </c>
      <c r="B15" s="937" t="s">
        <v>710</v>
      </c>
      <c r="C15" s="937"/>
      <c r="D15" s="481" t="s">
        <v>713</v>
      </c>
    </row>
    <row r="16" spans="1:4" ht="21">
      <c r="A16" s="1052" t="s">
        <v>836</v>
      </c>
      <c r="B16" s="1052"/>
      <c r="C16" s="1052"/>
      <c r="D16" s="1052"/>
    </row>
    <row r="17" spans="1:8" ht="31.2">
      <c r="A17" s="484" t="s">
        <v>146</v>
      </c>
      <c r="B17" s="484" t="s">
        <v>162</v>
      </c>
      <c r="C17" s="484" t="s">
        <v>714</v>
      </c>
      <c r="D17" s="484" t="s">
        <v>715</v>
      </c>
    </row>
    <row r="18" spans="1:8">
      <c r="A18" s="590">
        <v>1</v>
      </c>
      <c r="B18" s="590">
        <v>2</v>
      </c>
      <c r="C18" s="590">
        <v>3</v>
      </c>
      <c r="D18" s="590">
        <v>4</v>
      </c>
    </row>
    <row r="19" spans="1:8" ht="31.2">
      <c r="A19" s="418" t="s">
        <v>887</v>
      </c>
      <c r="B19" s="484">
        <v>1</v>
      </c>
      <c r="C19" s="674">
        <v>286020</v>
      </c>
      <c r="D19" s="459">
        <f>B19*C19/1000</f>
        <v>286.02</v>
      </c>
      <c r="H19" s="722" t="s">
        <v>886</v>
      </c>
    </row>
    <row r="20" spans="1:8" ht="109.2" hidden="1">
      <c r="A20" s="418" t="s">
        <v>838</v>
      </c>
      <c r="B20" s="577">
        <v>1</v>
      </c>
      <c r="C20" s="771"/>
      <c r="D20" s="459">
        <f>B20*C20/1000</f>
        <v>0</v>
      </c>
      <c r="H20" s="831"/>
    </row>
    <row r="21" spans="1:8" ht="46.8">
      <c r="A21" s="418" t="s">
        <v>888</v>
      </c>
      <c r="B21" s="484">
        <v>1</v>
      </c>
      <c r="C21" s="674">
        <v>311472</v>
      </c>
      <c r="D21" s="459">
        <f>B21*C21/1000</f>
        <v>311.47199999999998</v>
      </c>
      <c r="H21" s="722" t="s">
        <v>889</v>
      </c>
    </row>
    <row r="22" spans="1:8" hidden="1">
      <c r="D22" s="459">
        <f t="shared" ref="D22:D23" si="0">B22*C22/1000</f>
        <v>0</v>
      </c>
    </row>
    <row r="23" spans="1:8" s="810" customFormat="1" ht="31.2">
      <c r="A23" s="776" t="s">
        <v>885</v>
      </c>
      <c r="B23" s="760">
        <v>1</v>
      </c>
      <c r="C23" s="791">
        <v>85803.98</v>
      </c>
      <c r="D23" s="459">
        <f t="shared" si="0"/>
        <v>85.803979999999996</v>
      </c>
    </row>
    <row r="24" spans="1:8" ht="41.25" customHeight="1">
      <c r="A24" s="20" t="s">
        <v>884</v>
      </c>
      <c r="B24" s="211">
        <v>1</v>
      </c>
      <c r="C24" s="560">
        <v>672000</v>
      </c>
      <c r="D24" s="180">
        <f t="shared" ref="D24:D29" si="1">C24*B24/1000</f>
        <v>672</v>
      </c>
    </row>
    <row r="25" spans="1:8" ht="41.25" customHeight="1">
      <c r="A25" s="376" t="s">
        <v>191</v>
      </c>
      <c r="B25" s="420">
        <v>1</v>
      </c>
      <c r="C25" s="561">
        <v>145600</v>
      </c>
      <c r="D25" s="406">
        <f t="shared" si="1"/>
        <v>145.6</v>
      </c>
    </row>
    <row r="26" spans="1:8" ht="31.2">
      <c r="A26" s="418" t="s">
        <v>655</v>
      </c>
      <c r="B26" s="422">
        <v>1</v>
      </c>
      <c r="C26" s="563">
        <v>392000</v>
      </c>
      <c r="D26" s="626">
        <f t="shared" si="1"/>
        <v>392</v>
      </c>
    </row>
    <row r="27" spans="1:8" s="832" customFormat="1" ht="31.2">
      <c r="A27" s="776" t="s">
        <v>890</v>
      </c>
      <c r="B27" s="777">
        <v>1</v>
      </c>
      <c r="C27" s="778">
        <v>320046</v>
      </c>
      <c r="D27" s="626">
        <f t="shared" si="1"/>
        <v>320.04599999999999</v>
      </c>
    </row>
    <row r="28" spans="1:8" s="772" customFormat="1">
      <c r="A28" s="776" t="s">
        <v>881</v>
      </c>
      <c r="B28" s="777">
        <v>1</v>
      </c>
      <c r="C28" s="778">
        <v>278208</v>
      </c>
      <c r="D28" s="626">
        <f t="shared" si="1"/>
        <v>278.20800000000003</v>
      </c>
    </row>
    <row r="29" spans="1:8" ht="31.2">
      <c r="A29" s="84" t="s">
        <v>837</v>
      </c>
      <c r="B29" s="421">
        <v>1</v>
      </c>
      <c r="C29" s="562">
        <v>51748.964999999997</v>
      </c>
      <c r="D29" s="626">
        <f t="shared" si="1"/>
        <v>51.748964999999998</v>
      </c>
    </row>
    <row r="30" spans="1:8">
      <c r="A30" s="591" t="s">
        <v>4</v>
      </c>
      <c r="B30" s="591" t="s">
        <v>79</v>
      </c>
      <c r="C30" s="591" t="s">
        <v>79</v>
      </c>
      <c r="D30" s="833">
        <f>SUM(D19:D29)</f>
        <v>2542.8989449999999</v>
      </c>
    </row>
    <row r="32" spans="1:8" ht="43.5" customHeight="1">
      <c r="A32" s="899" t="s">
        <v>716</v>
      </c>
      <c r="B32" s="899"/>
      <c r="C32" s="1051" t="s">
        <v>547</v>
      </c>
      <c r="D32" s="1051"/>
    </row>
    <row r="33" spans="1:4">
      <c r="C33" s="770"/>
      <c r="D33" s="770"/>
    </row>
    <row r="34" spans="1:4">
      <c r="A34" s="901" t="s">
        <v>590</v>
      </c>
      <c r="B34" s="901"/>
      <c r="C34" s="1051" t="s">
        <v>291</v>
      </c>
      <c r="D34" s="1051"/>
    </row>
    <row r="35" spans="1:4">
      <c r="C35" s="770"/>
      <c r="D35" s="770"/>
    </row>
    <row r="36" spans="1:4">
      <c r="A36" s="901" t="s">
        <v>717</v>
      </c>
      <c r="B36" s="901"/>
      <c r="C36" s="1051" t="s">
        <v>292</v>
      </c>
      <c r="D36" s="1051"/>
    </row>
  </sheetData>
  <mergeCells count="14">
    <mergeCell ref="A36:B36"/>
    <mergeCell ref="C36:D36"/>
    <mergeCell ref="A16:D16"/>
    <mergeCell ref="A5:D5"/>
    <mergeCell ref="B10:C10"/>
    <mergeCell ref="B11:C11"/>
    <mergeCell ref="B12:C12"/>
    <mergeCell ref="B13:C13"/>
    <mergeCell ref="B14:C14"/>
    <mergeCell ref="B15:C15"/>
    <mergeCell ref="A32:B32"/>
    <mergeCell ref="C32:D32"/>
    <mergeCell ref="A34:B34"/>
    <mergeCell ref="C34:D34"/>
  </mergeCells>
  <pageMargins left="0.7" right="0.7" top="0.75" bottom="0.75" header="0.3" footer="0.3"/>
  <pageSetup paperSize="9" scale="68"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S37"/>
  <sheetViews>
    <sheetView view="pageBreakPreview" topLeftCell="A13" zoomScaleNormal="100" zoomScaleSheetLayoutView="100" workbookViewId="0">
      <selection activeCell="H19" sqref="H19"/>
    </sheetView>
  </sheetViews>
  <sheetFormatPr defaultRowHeight="14.4"/>
  <cols>
    <col min="1" max="1" width="68.33203125" customWidth="1"/>
    <col min="2" max="2" width="9.109375" style="576" customWidth="1"/>
    <col min="3" max="3" width="15.44140625" style="576" customWidth="1"/>
    <col min="4" max="4" width="9.109375" style="576"/>
    <col min="5" max="5" width="0.5546875" customWidth="1"/>
  </cols>
  <sheetData>
    <row r="2" spans="1:6" ht="24.75" customHeight="1">
      <c r="A2" s="20" t="s">
        <v>638</v>
      </c>
      <c r="B2" s="31">
        <v>1</v>
      </c>
      <c r="C2" s="655">
        <v>309861.34999999998</v>
      </c>
      <c r="D2" s="628">
        <f>B2*C2/1000</f>
        <v>309.86134999999996</v>
      </c>
    </row>
    <row r="3" spans="1:6" ht="41.25" customHeight="1">
      <c r="A3" s="38" t="s">
        <v>762</v>
      </c>
      <c r="B3" s="657">
        <v>1</v>
      </c>
      <c r="C3" s="655">
        <v>310500</v>
      </c>
      <c r="D3" s="628">
        <f>B3*C3/1000</f>
        <v>310.5</v>
      </c>
    </row>
    <row r="4" spans="1:6" s="740" customFormat="1" ht="46.5" customHeight="1">
      <c r="A4" s="599" t="s">
        <v>815</v>
      </c>
      <c r="B4" s="742">
        <v>1</v>
      </c>
      <c r="C4" s="743">
        <v>186300</v>
      </c>
      <c r="D4" s="628">
        <v>186</v>
      </c>
    </row>
    <row r="5" spans="1:6" s="780" customFormat="1" ht="21" customHeight="1">
      <c r="A5" s="781" t="s">
        <v>842</v>
      </c>
      <c r="B5" s="777">
        <v>1</v>
      </c>
      <c r="C5" s="743">
        <v>468079</v>
      </c>
      <c r="D5" s="628">
        <f t="shared" ref="D5:D28" si="0">B5*C5/1000</f>
        <v>468.07900000000001</v>
      </c>
    </row>
    <row r="6" spans="1:6" s="827" customFormat="1" ht="132" customHeight="1">
      <c r="A6" s="828" t="s">
        <v>883</v>
      </c>
      <c r="B6" s="829">
        <v>1</v>
      </c>
      <c r="C6" s="825">
        <v>179564.22</v>
      </c>
      <c r="D6" s="830">
        <f t="shared" si="0"/>
        <v>179.56422000000001</v>
      </c>
    </row>
    <row r="7" spans="1:6" s="824" customFormat="1" ht="23.25" customHeight="1">
      <c r="A7" s="781" t="s">
        <v>879</v>
      </c>
      <c r="B7" s="777">
        <v>1</v>
      </c>
      <c r="C7" s="825">
        <v>29105713.489999998</v>
      </c>
      <c r="D7" s="826">
        <f t="shared" si="0"/>
        <v>29105.713489999998</v>
      </c>
    </row>
    <row r="8" spans="1:6" s="740" customFormat="1" ht="20.25" customHeight="1">
      <c r="A8" s="599" t="s">
        <v>882</v>
      </c>
      <c r="B8" s="742">
        <v>1</v>
      </c>
      <c r="C8" s="743">
        <v>341550</v>
      </c>
      <c r="D8" s="628">
        <f t="shared" si="0"/>
        <v>341.55</v>
      </c>
    </row>
    <row r="9" spans="1:6" s="836" customFormat="1" ht="24" hidden="1" customHeight="1">
      <c r="A9" s="782" t="s">
        <v>842</v>
      </c>
      <c r="B9" s="777"/>
      <c r="C9" s="825"/>
      <c r="D9" s="628">
        <f t="shared" si="0"/>
        <v>0</v>
      </c>
    </row>
    <row r="10" spans="1:6" s="836" customFormat="1" ht="19.5" customHeight="1">
      <c r="A10" s="834" t="s">
        <v>903</v>
      </c>
      <c r="B10" s="783" t="s">
        <v>208</v>
      </c>
      <c r="C10" s="784">
        <v>103500</v>
      </c>
      <c r="D10" s="628">
        <f t="shared" si="0"/>
        <v>517.5</v>
      </c>
      <c r="F10" s="1054" t="s">
        <v>918</v>
      </c>
    </row>
    <row r="11" spans="1:6" s="836" customFormat="1" ht="16.5" customHeight="1">
      <c r="A11" s="834" t="s">
        <v>904</v>
      </c>
      <c r="B11" s="783" t="s">
        <v>208</v>
      </c>
      <c r="C11" s="784">
        <v>41400</v>
      </c>
      <c r="D11" s="628">
        <f t="shared" si="0"/>
        <v>207</v>
      </c>
      <c r="F11" s="1055"/>
    </row>
    <row r="12" spans="1:6" s="836" customFormat="1" ht="16.5" customHeight="1">
      <c r="A12" s="834" t="s">
        <v>905</v>
      </c>
      <c r="B12" s="783" t="s">
        <v>208</v>
      </c>
      <c r="C12" s="784">
        <v>3622.5</v>
      </c>
      <c r="D12" s="628">
        <f t="shared" si="0"/>
        <v>18.112500000000001</v>
      </c>
      <c r="F12" s="1055"/>
    </row>
    <row r="13" spans="1:6" s="836" customFormat="1" ht="16.5" customHeight="1">
      <c r="A13" s="834" t="s">
        <v>906</v>
      </c>
      <c r="B13" s="783" t="s">
        <v>208</v>
      </c>
      <c r="C13" s="784">
        <v>828</v>
      </c>
      <c r="D13" s="628">
        <f t="shared" si="0"/>
        <v>4.1399999999999997</v>
      </c>
      <c r="F13" s="1055"/>
    </row>
    <row r="14" spans="1:6" s="836" customFormat="1" ht="16.5" customHeight="1">
      <c r="A14" s="834" t="s">
        <v>907</v>
      </c>
      <c r="B14" s="783" t="s">
        <v>208</v>
      </c>
      <c r="C14" s="784">
        <v>6210</v>
      </c>
      <c r="D14" s="628">
        <f t="shared" si="0"/>
        <v>31.05</v>
      </c>
      <c r="F14" s="1055"/>
    </row>
    <row r="15" spans="1:6" s="836" customFormat="1" ht="13.5" customHeight="1">
      <c r="A15" s="834" t="s">
        <v>908</v>
      </c>
      <c r="B15" s="783" t="s">
        <v>208</v>
      </c>
      <c r="C15" s="784">
        <v>51750</v>
      </c>
      <c r="D15" s="628">
        <f t="shared" si="0"/>
        <v>258.75</v>
      </c>
      <c r="F15" s="1055"/>
    </row>
    <row r="16" spans="1:6" s="836" customFormat="1" ht="19.5" customHeight="1">
      <c r="A16" s="834" t="s">
        <v>909</v>
      </c>
      <c r="B16" s="783" t="s">
        <v>208</v>
      </c>
      <c r="C16" s="784">
        <v>41400</v>
      </c>
      <c r="D16" s="628">
        <f t="shared" si="0"/>
        <v>207</v>
      </c>
      <c r="F16" s="1055"/>
    </row>
    <row r="17" spans="1:19" s="836" customFormat="1" ht="17.25" customHeight="1">
      <c r="A17" s="834" t="s">
        <v>910</v>
      </c>
      <c r="B17" s="783" t="s">
        <v>208</v>
      </c>
      <c r="C17" s="784">
        <v>5175</v>
      </c>
      <c r="D17" s="628">
        <f t="shared" si="0"/>
        <v>25.875</v>
      </c>
      <c r="F17" s="1055"/>
      <c r="G17" s="99">
        <f>D10+D11+D12+D13+D14+D15+D16+D17+D18+D19+D20+D21+D22+D23+D24</f>
        <v>1634.2649999999999</v>
      </c>
      <c r="H17" s="836" t="s">
        <v>478</v>
      </c>
    </row>
    <row r="18" spans="1:19" s="836" customFormat="1" ht="18" customHeight="1">
      <c r="A18" s="834" t="s">
        <v>911</v>
      </c>
      <c r="B18" s="783" t="s">
        <v>208</v>
      </c>
      <c r="C18" s="784">
        <v>20700</v>
      </c>
      <c r="D18" s="628">
        <f t="shared" si="0"/>
        <v>103.5</v>
      </c>
      <c r="F18" s="1055"/>
    </row>
    <row r="19" spans="1:19" s="836" customFormat="1" ht="21" customHeight="1">
      <c r="A19" s="834" t="s">
        <v>917</v>
      </c>
      <c r="B19" s="783" t="s">
        <v>208</v>
      </c>
      <c r="C19" s="784">
        <v>5175</v>
      </c>
      <c r="D19" s="628">
        <f t="shared" si="0"/>
        <v>25.875</v>
      </c>
      <c r="F19" s="1055"/>
    </row>
    <row r="20" spans="1:19" s="836" customFormat="1" ht="16.5" customHeight="1">
      <c r="A20" s="834" t="s">
        <v>912</v>
      </c>
      <c r="B20" s="783" t="s">
        <v>208</v>
      </c>
      <c r="C20" s="784">
        <v>10350</v>
      </c>
      <c r="D20" s="628">
        <f t="shared" si="0"/>
        <v>51.75</v>
      </c>
      <c r="F20" s="1055"/>
    </row>
    <row r="21" spans="1:19" s="836" customFormat="1" ht="15" customHeight="1">
      <c r="A21" s="834" t="s">
        <v>913</v>
      </c>
      <c r="B21" s="783" t="s">
        <v>208</v>
      </c>
      <c r="C21" s="784">
        <v>5175</v>
      </c>
      <c r="D21" s="628">
        <f t="shared" si="0"/>
        <v>25.875</v>
      </c>
      <c r="F21" s="1055"/>
    </row>
    <row r="22" spans="1:19" s="836" customFormat="1" ht="17.25" customHeight="1">
      <c r="A22" s="834" t="s">
        <v>914</v>
      </c>
      <c r="B22" s="783" t="s">
        <v>208</v>
      </c>
      <c r="C22" s="784">
        <v>20700</v>
      </c>
      <c r="D22" s="628">
        <f t="shared" si="0"/>
        <v>103.5</v>
      </c>
      <c r="F22" s="1055"/>
    </row>
    <row r="23" spans="1:19" s="836" customFormat="1" ht="21" customHeight="1">
      <c r="A23" s="834" t="s">
        <v>915</v>
      </c>
      <c r="B23" s="783" t="s">
        <v>208</v>
      </c>
      <c r="C23" s="784">
        <v>517.5</v>
      </c>
      <c r="D23" s="628">
        <f t="shared" si="0"/>
        <v>2.5874999999999999</v>
      </c>
      <c r="F23" s="1055"/>
    </row>
    <row r="24" spans="1:19" s="836" customFormat="1" ht="14.25" customHeight="1">
      <c r="A24" s="837" t="s">
        <v>916</v>
      </c>
      <c r="B24" s="783" t="s">
        <v>208</v>
      </c>
      <c r="C24" s="784">
        <v>10350</v>
      </c>
      <c r="D24" s="628">
        <f t="shared" si="0"/>
        <v>51.75</v>
      </c>
      <c r="F24" s="1056"/>
    </row>
    <row r="25" spans="1:19" s="836" customFormat="1" ht="20.25" hidden="1" customHeight="1">
      <c r="A25" s="781"/>
      <c r="B25" s="783" t="s">
        <v>208</v>
      </c>
      <c r="C25" s="784">
        <f t="shared" ref="C25" si="1">E25+G25</f>
        <v>0</v>
      </c>
      <c r="D25" s="826"/>
    </row>
    <row r="26" spans="1:19" ht="25.5" customHeight="1">
      <c r="A26" s="38" t="s">
        <v>598</v>
      </c>
      <c r="B26" s="657">
        <v>12</v>
      </c>
      <c r="C26" s="655">
        <v>20160</v>
      </c>
      <c r="D26" s="628">
        <f t="shared" si="0"/>
        <v>241.92</v>
      </c>
    </row>
    <row r="27" spans="1:19" ht="45" hidden="1" customHeight="1">
      <c r="A27" s="652" t="s">
        <v>701</v>
      </c>
      <c r="B27" s="649">
        <v>1</v>
      </c>
      <c r="C27" s="656"/>
      <c r="D27" s="628">
        <f t="shared" si="0"/>
        <v>0</v>
      </c>
    </row>
    <row r="28" spans="1:19" ht="15.6" hidden="1">
      <c r="A28" s="652" t="s">
        <v>702</v>
      </c>
      <c r="B28" s="422">
        <v>2</v>
      </c>
      <c r="C28" s="655"/>
      <c r="D28" s="628">
        <f t="shared" si="0"/>
        <v>0</v>
      </c>
    </row>
    <row r="29" spans="1:19">
      <c r="C29" s="576" t="s">
        <v>759</v>
      </c>
      <c r="D29" s="628">
        <f>SUM(D2:D28)</f>
        <v>32777.45306</v>
      </c>
      <c r="E29" t="s">
        <v>478</v>
      </c>
    </row>
    <row r="30" spans="1:19">
      <c r="D30" s="658"/>
    </row>
    <row r="32" spans="1:19" s="653" customFormat="1" ht="15.75" customHeight="1">
      <c r="A32" s="659" t="s">
        <v>561</v>
      </c>
      <c r="B32" s="659"/>
      <c r="C32" s="659"/>
      <c r="D32" s="646"/>
      <c r="E32" s="647"/>
      <c r="F32" s="647"/>
      <c r="G32" s="647"/>
      <c r="H32" s="647"/>
      <c r="I32" s="647"/>
      <c r="J32" s="650"/>
      <c r="K32" s="650"/>
      <c r="L32" s="650"/>
      <c r="M32" s="650"/>
      <c r="N32" s="650"/>
      <c r="O32" s="650"/>
      <c r="P32" s="650"/>
      <c r="Q32" s="650"/>
      <c r="R32" s="650"/>
      <c r="S32" s="650"/>
    </row>
    <row r="33" spans="1:19" s="653" customFormat="1" ht="15.75" customHeight="1">
      <c r="A33" s="659"/>
      <c r="B33" s="659"/>
      <c r="C33" s="659"/>
      <c r="D33" s="650"/>
      <c r="E33" s="650"/>
      <c r="F33" s="650"/>
      <c r="G33" s="650"/>
      <c r="H33" s="650"/>
      <c r="I33" s="650"/>
      <c r="J33" s="651"/>
      <c r="K33" s="651"/>
      <c r="L33" s="651"/>
      <c r="M33" s="651"/>
      <c r="N33" s="651"/>
      <c r="O33" s="651"/>
      <c r="P33" s="651"/>
      <c r="Q33" s="651"/>
      <c r="R33" s="651"/>
      <c r="S33" s="75"/>
    </row>
    <row r="34" spans="1:19" s="653" customFormat="1" ht="15.6">
      <c r="A34" s="650"/>
      <c r="B34" s="648"/>
      <c r="C34" s="564"/>
      <c r="D34" s="647"/>
      <c r="E34" s="651"/>
      <c r="F34" s="651"/>
      <c r="G34" s="651"/>
      <c r="H34" s="651"/>
      <c r="I34" s="651"/>
      <c r="J34" s="75"/>
      <c r="K34" s="75"/>
      <c r="L34" s="75"/>
      <c r="M34" s="75"/>
      <c r="N34" s="75"/>
      <c r="O34" s="75"/>
      <c r="P34" s="75"/>
      <c r="Q34" s="75"/>
      <c r="R34" s="75"/>
      <c r="S34" s="75"/>
    </row>
    <row r="35" spans="1:19" s="653" customFormat="1" ht="15.75" customHeight="1">
      <c r="A35" s="935" t="s">
        <v>760</v>
      </c>
      <c r="B35" s="935"/>
      <c r="C35" s="935"/>
      <c r="D35" s="935"/>
      <c r="E35" s="935"/>
      <c r="F35" s="75"/>
      <c r="G35" s="75"/>
      <c r="H35" s="75"/>
      <c r="I35" s="75"/>
      <c r="J35" s="651"/>
      <c r="K35" s="651"/>
      <c r="L35" s="651"/>
      <c r="M35" s="651"/>
      <c r="N35" s="651"/>
      <c r="O35" s="651"/>
      <c r="P35" s="651"/>
      <c r="Q35" s="651"/>
      <c r="R35" s="651"/>
      <c r="S35" s="651"/>
    </row>
    <row r="36" spans="1:19" s="653" customFormat="1" ht="15.6">
      <c r="A36" s="75"/>
      <c r="B36" s="41"/>
      <c r="C36" s="565"/>
      <c r="D36" s="651"/>
      <c r="E36" s="651"/>
      <c r="F36" s="651"/>
      <c r="G36" s="651"/>
      <c r="H36" s="651"/>
      <c r="I36" s="651"/>
    </row>
    <row r="37" spans="1:19" s="653" customFormat="1" ht="15.6">
      <c r="A37" s="1053" t="s">
        <v>761</v>
      </c>
      <c r="B37" s="1053"/>
      <c r="C37" s="1053"/>
      <c r="D37" s="1053"/>
      <c r="E37" s="1053"/>
    </row>
  </sheetData>
  <mergeCells count="3">
    <mergeCell ref="A35:E35"/>
    <mergeCell ref="A37:E37"/>
    <mergeCell ref="F10:F24"/>
  </mergeCells>
  <pageMargins left="0.7" right="0.7" top="0.75" bottom="0.75" header="0.3" footer="0.3"/>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21"/>
  <sheetViews>
    <sheetView view="pageBreakPreview" zoomScale="110" zoomScaleSheetLayoutView="110" workbookViewId="0">
      <selection activeCell="M14" sqref="M14"/>
    </sheetView>
  </sheetViews>
  <sheetFormatPr defaultColWidth="9.109375" defaultRowHeight="14.4"/>
  <cols>
    <col min="1" max="1" width="5.5546875" style="48" customWidth="1"/>
    <col min="2" max="2" width="16.6640625" style="48" customWidth="1"/>
    <col min="3" max="3" width="13.88671875" style="48" customWidth="1"/>
    <col min="4" max="4" width="14" style="48" customWidth="1"/>
    <col min="5" max="5" width="19.5546875" style="48" customWidth="1"/>
    <col min="6" max="7" width="9.109375" style="48"/>
    <col min="8" max="8" width="11.109375" style="48" customWidth="1"/>
    <col min="9" max="16384" width="9.109375" style="48"/>
  </cols>
  <sheetData>
    <row r="1" spans="1:8">
      <c r="E1" s="213" t="s">
        <v>519</v>
      </c>
      <c r="F1" s="213"/>
      <c r="G1" s="213"/>
    </row>
    <row r="2" spans="1:8">
      <c r="C2" s="1059"/>
      <c r="D2" s="1059"/>
      <c r="E2" s="1059"/>
    </row>
    <row r="5" spans="1:8">
      <c r="B5" s="1060" t="s">
        <v>813</v>
      </c>
      <c r="C5" s="1060"/>
      <c r="D5" s="1060"/>
      <c r="E5" s="1060"/>
      <c r="F5" s="214"/>
      <c r="G5" s="214"/>
    </row>
    <row r="6" spans="1:8">
      <c r="B6" s="1061" t="s">
        <v>173</v>
      </c>
      <c r="C6" s="1061"/>
      <c r="D6" s="1061"/>
      <c r="E6" s="1061"/>
      <c r="F6" s="215"/>
      <c r="G6" s="215"/>
    </row>
    <row r="8" spans="1:8" ht="15" thickBot="1"/>
    <row r="9" spans="1:8" ht="75.75" customHeight="1" thickBot="1">
      <c r="A9" s="216" t="s">
        <v>0</v>
      </c>
      <c r="B9" s="217" t="s">
        <v>520</v>
      </c>
      <c r="C9" s="217" t="s">
        <v>521</v>
      </c>
      <c r="D9" s="217" t="s">
        <v>522</v>
      </c>
      <c r="E9" s="218" t="s">
        <v>523</v>
      </c>
      <c r="F9" s="1057" t="s">
        <v>537</v>
      </c>
      <c r="G9" s="1058"/>
      <c r="H9" s="1058"/>
    </row>
    <row r="10" spans="1:8" ht="18.600000000000001" thickBot="1">
      <c r="A10" s="219">
        <v>1</v>
      </c>
      <c r="B10" s="220" t="s">
        <v>524</v>
      </c>
      <c r="C10" s="220">
        <v>74</v>
      </c>
      <c r="D10" s="221">
        <v>1.57</v>
      </c>
      <c r="E10" s="222">
        <f>C10*D10</f>
        <v>116.18</v>
      </c>
      <c r="F10" s="48" t="s">
        <v>639</v>
      </c>
    </row>
    <row r="11" spans="1:8" ht="18.600000000000001" thickBot="1">
      <c r="A11" s="216">
        <v>2</v>
      </c>
      <c r="B11" s="217" t="s">
        <v>525</v>
      </c>
      <c r="C11" s="217">
        <v>55</v>
      </c>
      <c r="D11" s="217">
        <v>1</v>
      </c>
      <c r="E11" s="217">
        <f>C11*D11</f>
        <v>55</v>
      </c>
      <c r="F11" s="48" t="s">
        <v>595</v>
      </c>
    </row>
    <row r="12" spans="1:8" ht="18.600000000000001" thickBot="1">
      <c r="A12" s="223"/>
      <c r="B12" s="224" t="s">
        <v>4</v>
      </c>
      <c r="C12" s="224"/>
      <c r="D12" s="224"/>
      <c r="E12" s="225">
        <f>SUM(E10:E11)</f>
        <v>171.18</v>
      </c>
    </row>
    <row r="13" spans="1:8">
      <c r="A13" s="210"/>
      <c r="B13" s="210"/>
      <c r="C13" s="210"/>
      <c r="D13" s="210"/>
      <c r="E13" s="210"/>
    </row>
    <row r="14" spans="1:8">
      <c r="A14" s="210"/>
      <c r="B14" s="210"/>
      <c r="C14" s="210"/>
      <c r="D14" s="210"/>
      <c r="E14" s="210"/>
    </row>
    <row r="15" spans="1:8" ht="21.6">
      <c r="A15" s="247" t="s">
        <v>812</v>
      </c>
      <c r="B15" s="247"/>
      <c r="C15" s="247"/>
      <c r="D15" s="394"/>
      <c r="F15" s="396" t="s">
        <v>596</v>
      </c>
      <c r="G15" s="397" t="s">
        <v>597</v>
      </c>
      <c r="H15" s="397" t="s">
        <v>637</v>
      </c>
    </row>
    <row r="16" spans="1:8">
      <c r="A16" s="1062" t="s">
        <v>526</v>
      </c>
      <c r="B16" s="1062"/>
      <c r="C16" s="254">
        <f>E12</f>
        <v>171.18</v>
      </c>
      <c r="D16" s="393">
        <f>F16+G16+H16</f>
        <v>1989.68</v>
      </c>
      <c r="E16" s="395">
        <f>C16*D16</f>
        <v>340593.42240000004</v>
      </c>
      <c r="F16" s="397">
        <v>1700</v>
      </c>
      <c r="G16" s="397">
        <f>F16*12%</f>
        <v>204</v>
      </c>
      <c r="H16" s="397">
        <f>(F16+G16)*4.5%</f>
        <v>85.679999999999993</v>
      </c>
    </row>
    <row r="17" spans="2:9">
      <c r="B17" s="226" t="s">
        <v>527</v>
      </c>
      <c r="C17" s="749">
        <f>H18</f>
        <v>37.651040999999999</v>
      </c>
      <c r="D17" s="748">
        <f>F17+G17+H17</f>
        <v>2366.0572319999997</v>
      </c>
      <c r="E17" s="395">
        <f>C17*D17</f>
        <v>89084.517850378499</v>
      </c>
      <c r="F17" s="398">
        <v>2021.58</v>
      </c>
      <c r="G17" s="399">
        <f>F17*12%</f>
        <v>242.58959999999999</v>
      </c>
      <c r="H17" s="399">
        <f>(F17+G17)*4.5%</f>
        <v>101.88763199999998</v>
      </c>
    </row>
    <row r="18" spans="2:9">
      <c r="C18" s="48">
        <f>SUM(C16:C17)</f>
        <v>208.831041</v>
      </c>
      <c r="F18" s="397">
        <f>C16</f>
        <v>171.18</v>
      </c>
      <c r="G18" s="397">
        <v>0.21995000000000001</v>
      </c>
      <c r="H18" s="397">
        <f>F18*G18</f>
        <v>37.651040999999999</v>
      </c>
      <c r="I18" s="397" t="s">
        <v>527</v>
      </c>
    </row>
    <row r="21" spans="2:9">
      <c r="B21" s="227" t="s">
        <v>55</v>
      </c>
      <c r="E21" s="228">
        <f>E16+E17</f>
        <v>429677.94025037857</v>
      </c>
    </row>
  </sheetData>
  <mergeCells count="5">
    <mergeCell ref="F9:H9"/>
    <mergeCell ref="C2:E2"/>
    <mergeCell ref="B5:E5"/>
    <mergeCell ref="B6:E6"/>
    <mergeCell ref="A16:B16"/>
  </mergeCells>
  <pageMargins left="0.7" right="0.7" top="0.75" bottom="0.75" header="0.3" footer="0.3"/>
  <pageSetup paperSize="9" orientation="portrait" verticalDpi="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S32"/>
  <sheetViews>
    <sheetView view="pageBreakPreview" zoomScale="60" workbookViewId="0">
      <selection activeCell="D20" sqref="D20"/>
    </sheetView>
  </sheetViews>
  <sheetFormatPr defaultRowHeight="14.4"/>
  <cols>
    <col min="1" max="1" width="31" customWidth="1"/>
    <col min="2" max="2" width="29.33203125" customWidth="1"/>
    <col min="3" max="3" width="26.33203125" style="48" customWidth="1"/>
    <col min="4" max="4" width="22.109375" customWidth="1"/>
    <col min="5" max="5" width="18.33203125" customWidth="1"/>
  </cols>
  <sheetData>
    <row r="1" spans="1:10" ht="15.6">
      <c r="A1" s="33"/>
      <c r="B1" s="26"/>
      <c r="C1" s="55"/>
      <c r="D1" s="33"/>
      <c r="E1" s="2" t="s">
        <v>202</v>
      </c>
    </row>
    <row r="2" spans="1:10" ht="15.6">
      <c r="A2" s="33"/>
      <c r="B2" s="26"/>
      <c r="C2" s="55"/>
      <c r="D2" s="33"/>
      <c r="E2" s="2" t="s">
        <v>6</v>
      </c>
    </row>
    <row r="3" spans="1:10" ht="15.6">
      <c r="A3" s="33"/>
      <c r="B3" s="26"/>
      <c r="C3" s="55"/>
      <c r="D3" s="33"/>
      <c r="E3" s="2" t="s">
        <v>168</v>
      </c>
    </row>
    <row r="4" spans="1:10" ht="15.6">
      <c r="A4" s="33"/>
      <c r="B4" s="26"/>
      <c r="C4" s="55"/>
      <c r="D4" s="33"/>
      <c r="E4" s="26"/>
    </row>
    <row r="5" spans="1:10" ht="17.399999999999999">
      <c r="A5" s="1067" t="s">
        <v>203</v>
      </c>
      <c r="B5" s="1067"/>
      <c r="C5" s="1067"/>
      <c r="D5" s="1067"/>
      <c r="E5" s="1067"/>
    </row>
    <row r="6" spans="1:10" ht="15.6">
      <c r="A6" s="33"/>
      <c r="B6" s="26"/>
      <c r="C6" s="55"/>
      <c r="D6" s="33"/>
      <c r="E6" s="26"/>
    </row>
    <row r="7" spans="1:10" ht="16.2" thickBot="1">
      <c r="A7" s="33"/>
      <c r="B7" s="26"/>
      <c r="C7" s="55"/>
      <c r="D7" s="33"/>
      <c r="E7" s="3" t="s">
        <v>9</v>
      </c>
    </row>
    <row r="8" spans="1:10" ht="16.2" thickBot="1">
      <c r="A8" s="34" t="s">
        <v>10</v>
      </c>
      <c r="B8" s="26"/>
      <c r="C8" s="55"/>
      <c r="D8" s="33"/>
      <c r="E8" s="5" t="s">
        <v>627</v>
      </c>
    </row>
    <row r="9" spans="1:10" ht="16.2" thickBot="1">
      <c r="A9" s="34" t="s">
        <v>11</v>
      </c>
      <c r="B9" s="26"/>
      <c r="C9" s="55"/>
      <c r="D9" s="33"/>
      <c r="E9" s="5" t="s">
        <v>197</v>
      </c>
    </row>
    <row r="10" spans="1:10" ht="48.75" customHeight="1" thickBot="1">
      <c r="A10" s="34" t="s">
        <v>12</v>
      </c>
      <c r="B10" s="883" t="s">
        <v>13</v>
      </c>
      <c r="C10" s="883"/>
      <c r="D10" s="883"/>
      <c r="E10" s="5" t="s">
        <v>14</v>
      </c>
    </row>
    <row r="11" spans="1:10" ht="32.25" customHeight="1" thickBot="1">
      <c r="A11" s="34" t="s">
        <v>15</v>
      </c>
      <c r="B11" s="883" t="s">
        <v>16</v>
      </c>
      <c r="C11" s="883"/>
      <c r="D11" s="883"/>
      <c r="E11" s="5" t="s">
        <v>17</v>
      </c>
    </row>
    <row r="12" spans="1:10" ht="16.2" thickBot="1">
      <c r="A12" s="34" t="s">
        <v>18</v>
      </c>
      <c r="B12" s="883" t="s">
        <v>83</v>
      </c>
      <c r="C12" s="883"/>
      <c r="D12" s="883"/>
      <c r="E12" s="5" t="s">
        <v>19</v>
      </c>
    </row>
    <row r="13" spans="1:10" ht="16.2" thickBot="1">
      <c r="A13" s="34" t="s">
        <v>20</v>
      </c>
      <c r="B13" s="883" t="s">
        <v>21</v>
      </c>
      <c r="C13" s="883"/>
      <c r="D13" s="883"/>
      <c r="E13" s="5" t="s">
        <v>22</v>
      </c>
    </row>
    <row r="14" spans="1:10" ht="16.2" thickBot="1">
      <c r="A14" s="34" t="s">
        <v>23</v>
      </c>
      <c r="B14" s="43" t="s">
        <v>194</v>
      </c>
      <c r="C14" s="43"/>
      <c r="D14" s="45"/>
      <c r="E14" s="46" t="s">
        <v>195</v>
      </c>
      <c r="F14" s="45"/>
      <c r="G14" s="45"/>
      <c r="H14" s="45"/>
      <c r="I14" s="45"/>
      <c r="J14" s="45"/>
    </row>
    <row r="15" spans="1:10" ht="16.2" thickBot="1">
      <c r="A15" s="34" t="s">
        <v>24</v>
      </c>
      <c r="B15" s="883" t="s">
        <v>169</v>
      </c>
      <c r="C15" s="883"/>
      <c r="D15" s="883"/>
      <c r="E15" s="5" t="s">
        <v>170</v>
      </c>
    </row>
    <row r="16" spans="1:10" ht="15.6">
      <c r="A16" s="33"/>
      <c r="B16" s="26"/>
      <c r="C16" s="55"/>
      <c r="D16" s="33"/>
      <c r="E16" s="26"/>
    </row>
    <row r="17" spans="1:19" ht="49.5" customHeight="1">
      <c r="A17" s="62" t="s">
        <v>146</v>
      </c>
      <c r="B17" s="62" t="s">
        <v>44</v>
      </c>
      <c r="C17" s="65" t="s">
        <v>162</v>
      </c>
      <c r="D17" s="50" t="s">
        <v>204</v>
      </c>
      <c r="E17" s="50" t="s">
        <v>205</v>
      </c>
    </row>
    <row r="18" spans="1:19" ht="15.6">
      <c r="A18" s="62" t="s">
        <v>171</v>
      </c>
      <c r="B18" s="62" t="s">
        <v>172</v>
      </c>
      <c r="C18" s="65" t="s">
        <v>206</v>
      </c>
      <c r="D18" s="65" t="s">
        <v>207</v>
      </c>
      <c r="E18" s="65" t="s">
        <v>208</v>
      </c>
    </row>
    <row r="19" spans="1:19" ht="31.2">
      <c r="A19" s="90" t="s">
        <v>238</v>
      </c>
      <c r="B19" s="50" t="s">
        <v>141</v>
      </c>
      <c r="C19" s="529">
        <v>133.84</v>
      </c>
      <c r="D19" s="253">
        <v>3.6459999999999999</v>
      </c>
      <c r="E19" s="66">
        <f>C19*D19</f>
        <v>487.98063999999999</v>
      </c>
    </row>
    <row r="20" spans="1:19" ht="31.2">
      <c r="A20" s="90" t="s">
        <v>239</v>
      </c>
      <c r="B20" s="90"/>
      <c r="C20" s="250">
        <f>C21+C22</f>
        <v>25</v>
      </c>
      <c r="D20" s="251"/>
      <c r="E20" s="93">
        <f>E21+E22</f>
        <v>145.83199999999999</v>
      </c>
      <c r="F20" s="29" t="s">
        <v>518</v>
      </c>
    </row>
    <row r="21" spans="1:19" s="48" customFormat="1" ht="15.6">
      <c r="A21" s="91" t="s">
        <v>174</v>
      </c>
      <c r="B21" s="92" t="s">
        <v>151</v>
      </c>
      <c r="C21" s="252">
        <v>11</v>
      </c>
      <c r="D21" s="253">
        <v>6.5540000000000003</v>
      </c>
      <c r="E21" s="255">
        <f>C21*D21</f>
        <v>72.094000000000008</v>
      </c>
    </row>
    <row r="22" spans="1:19" ht="15.6">
      <c r="A22" s="91" t="s">
        <v>237</v>
      </c>
      <c r="B22" s="92" t="s">
        <v>151</v>
      </c>
      <c r="C22" s="252" t="s">
        <v>240</v>
      </c>
      <c r="D22" s="253">
        <v>5.2670000000000003</v>
      </c>
      <c r="E22" s="255">
        <f>C22*D22</f>
        <v>73.738</v>
      </c>
      <c r="G22" t="s">
        <v>178</v>
      </c>
    </row>
    <row r="23" spans="1:19" ht="15.6">
      <c r="A23" s="64" t="s">
        <v>4</v>
      </c>
      <c r="B23" s="63"/>
      <c r="C23" s="68"/>
      <c r="D23" s="67"/>
      <c r="E23" s="67">
        <f>E19+E20</f>
        <v>633.81263999999999</v>
      </c>
    </row>
    <row r="27" spans="1:19" ht="15.75" customHeight="1">
      <c r="A27" s="1063" t="s">
        <v>561</v>
      </c>
      <c r="B27" s="1063"/>
      <c r="C27" s="1063"/>
      <c r="D27" s="1063"/>
      <c r="E27" s="1064"/>
      <c r="F27" s="1064"/>
      <c r="G27" s="1064"/>
      <c r="H27" s="1064"/>
      <c r="I27" s="1064"/>
      <c r="J27" s="1064"/>
      <c r="K27" s="1064"/>
      <c r="L27" s="1064"/>
      <c r="M27" s="1064"/>
      <c r="N27" s="1064"/>
      <c r="O27" s="1064"/>
      <c r="P27" s="1064"/>
      <c r="Q27" s="1064"/>
      <c r="R27" s="1064"/>
      <c r="S27" s="57"/>
    </row>
    <row r="28" spans="1:19" ht="18">
      <c r="A28" s="57"/>
      <c r="B28" s="57"/>
      <c r="C28" s="57"/>
      <c r="D28" s="57"/>
      <c r="E28" s="57"/>
      <c r="F28" s="57"/>
      <c r="G28" s="57"/>
      <c r="H28" s="57"/>
      <c r="I28" s="57"/>
      <c r="J28" s="57"/>
      <c r="K28" s="57"/>
      <c r="L28" s="57"/>
      <c r="M28" s="57"/>
      <c r="N28" s="57"/>
      <c r="O28" s="57"/>
      <c r="P28" s="57"/>
      <c r="Q28" s="57"/>
      <c r="R28" s="57"/>
      <c r="S28" s="57"/>
    </row>
    <row r="29" spans="1:19" ht="15.75" customHeight="1">
      <c r="A29" s="1065" t="s">
        <v>235</v>
      </c>
      <c r="B29" s="1065"/>
      <c r="C29" s="1064"/>
      <c r="D29" s="1064"/>
      <c r="E29" s="1066"/>
      <c r="F29" s="1066"/>
      <c r="G29" s="1066"/>
      <c r="H29" s="1066"/>
      <c r="I29" s="1066"/>
      <c r="J29" s="1066"/>
      <c r="K29" s="1066"/>
      <c r="L29" s="1066"/>
      <c r="M29" s="1066"/>
      <c r="N29" s="1066"/>
      <c r="O29" s="1066"/>
      <c r="P29" s="1066"/>
      <c r="Q29" s="1066"/>
      <c r="R29" s="1066"/>
      <c r="S29" s="30"/>
    </row>
    <row r="30" spans="1:19" ht="18">
      <c r="A30" s="30"/>
      <c r="B30" s="30"/>
      <c r="C30" s="30"/>
      <c r="D30" s="30"/>
      <c r="E30" s="30"/>
      <c r="F30" s="30"/>
      <c r="G30" s="30"/>
      <c r="H30" s="30"/>
      <c r="I30" s="30"/>
      <c r="J30" s="30"/>
      <c r="K30" s="30"/>
      <c r="L30" s="30"/>
      <c r="M30" s="30"/>
      <c r="N30" s="30"/>
      <c r="O30" s="30"/>
      <c r="P30" s="30"/>
      <c r="Q30" s="30"/>
      <c r="R30" s="30"/>
      <c r="S30" s="30"/>
    </row>
    <row r="31" spans="1:19" ht="18" customHeight="1">
      <c r="A31" s="1065" t="s">
        <v>378</v>
      </c>
      <c r="B31" s="1065"/>
      <c r="C31" s="1064"/>
      <c r="D31" s="1064"/>
      <c r="E31" s="1066"/>
      <c r="F31" s="1066"/>
      <c r="G31" s="1066"/>
      <c r="H31" s="1066"/>
      <c r="I31" s="1066"/>
      <c r="J31" s="1066"/>
      <c r="K31" s="1066"/>
      <c r="L31" s="1066"/>
      <c r="M31" s="1066"/>
      <c r="N31" s="1066"/>
      <c r="O31" s="1066"/>
      <c r="P31" s="1066"/>
      <c r="Q31" s="1066"/>
      <c r="R31" s="1066"/>
      <c r="S31" s="1066"/>
    </row>
    <row r="32" spans="1:19" ht="15.6">
      <c r="A32" s="901"/>
      <c r="B32" s="901"/>
      <c r="C32" s="901"/>
      <c r="D32" s="901"/>
      <c r="E32" s="901"/>
      <c r="F32" s="901"/>
      <c r="G32" s="1002"/>
      <c r="H32" s="1002"/>
      <c r="I32" s="1002"/>
      <c r="J32" s="1002"/>
      <c r="K32" s="1002"/>
    </row>
  </sheetData>
  <mergeCells count="10">
    <mergeCell ref="A5:E5"/>
    <mergeCell ref="B10:D10"/>
    <mergeCell ref="B11:D11"/>
    <mergeCell ref="B12:D12"/>
    <mergeCell ref="B13:D13"/>
    <mergeCell ref="A32:K32"/>
    <mergeCell ref="A27:R27"/>
    <mergeCell ref="A29:R29"/>
    <mergeCell ref="A31:S31"/>
    <mergeCell ref="B15:D15"/>
  </mergeCells>
  <pageMargins left="0.7" right="0.7" top="0.75" bottom="0.75" header="0.3" footer="0.3"/>
  <pageSetup paperSize="9" scale="68"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O27"/>
  <sheetViews>
    <sheetView view="pageBreakPreview" zoomScale="80" zoomScaleNormal="100" zoomScaleSheetLayoutView="80" workbookViewId="0">
      <selection activeCell="F23" sqref="F23"/>
    </sheetView>
  </sheetViews>
  <sheetFormatPr defaultColWidth="9.109375" defaultRowHeight="14.4"/>
  <cols>
    <col min="1" max="1" width="5.5546875" style="598" customWidth="1"/>
    <col min="2" max="2" width="36.88671875" style="598" customWidth="1"/>
    <col min="3" max="3" width="31.33203125" style="598" customWidth="1"/>
    <col min="4" max="4" width="14.109375" style="598" customWidth="1"/>
    <col min="5" max="6" width="12.5546875" style="598" customWidth="1"/>
    <col min="7" max="7" width="14.5546875" style="598" customWidth="1"/>
    <col min="8" max="9" width="9.109375" style="598"/>
    <col min="10" max="10" width="15.88671875" style="598" customWidth="1"/>
    <col min="11" max="11" width="19.5546875" style="594" customWidth="1"/>
    <col min="12" max="14" width="9.109375" style="598"/>
    <col min="15" max="15" width="16.33203125" style="598" customWidth="1"/>
    <col min="16" max="16384" width="9.109375" style="598"/>
  </cols>
  <sheetData>
    <row r="2" spans="1:15" ht="18">
      <c r="B2" s="1068" t="s">
        <v>749</v>
      </c>
      <c r="C2" s="1068"/>
      <c r="D2" s="1068"/>
      <c r="E2" s="1068"/>
      <c r="F2" s="1068"/>
      <c r="G2" s="1068"/>
      <c r="H2" s="1068"/>
      <c r="I2" s="1068"/>
      <c r="J2" s="1068"/>
    </row>
    <row r="3" spans="1:15">
      <c r="K3" s="594" t="s">
        <v>734</v>
      </c>
      <c r="L3" s="598">
        <v>3692</v>
      </c>
      <c r="M3" s="598" t="s">
        <v>748</v>
      </c>
      <c r="N3" s="598">
        <v>7384</v>
      </c>
    </row>
    <row r="5" spans="1:15" ht="72">
      <c r="A5" s="416" t="s">
        <v>0</v>
      </c>
      <c r="B5" s="605" t="s">
        <v>146</v>
      </c>
      <c r="C5" s="416" t="s">
        <v>722</v>
      </c>
      <c r="D5" s="600" t="s">
        <v>723</v>
      </c>
      <c r="E5" s="600" t="s">
        <v>724</v>
      </c>
      <c r="F5" s="600" t="s">
        <v>725</v>
      </c>
      <c r="G5" s="600" t="s">
        <v>746</v>
      </c>
      <c r="H5" s="600" t="s">
        <v>735</v>
      </c>
      <c r="I5" s="457" t="s">
        <v>55</v>
      </c>
      <c r="J5" s="600" t="s">
        <v>745</v>
      </c>
      <c r="K5" s="595" t="s">
        <v>747</v>
      </c>
    </row>
    <row r="6" spans="1:15">
      <c r="A6" s="603">
        <v>1</v>
      </c>
      <c r="B6" s="1069" t="s">
        <v>730</v>
      </c>
      <c r="C6" s="604" t="s">
        <v>731</v>
      </c>
      <c r="D6" s="457" t="s">
        <v>726</v>
      </c>
      <c r="E6" s="417">
        <v>1</v>
      </c>
      <c r="F6" s="417">
        <v>3</v>
      </c>
      <c r="G6" s="457">
        <f>N3*F6*E6</f>
        <v>22152</v>
      </c>
      <c r="H6" s="457">
        <f>L3*K6*E6</f>
        <v>18460</v>
      </c>
      <c r="I6" s="457">
        <f>H6+G6</f>
        <v>40612</v>
      </c>
      <c r="J6" s="1071" t="s">
        <v>733</v>
      </c>
      <c r="K6" s="595">
        <v>5</v>
      </c>
    </row>
    <row r="7" spans="1:15" ht="15" customHeight="1">
      <c r="A7" s="606">
        <v>2</v>
      </c>
      <c r="B7" s="1070"/>
      <c r="C7" s="607" t="s">
        <v>727</v>
      </c>
      <c r="D7" s="457" t="s">
        <v>726</v>
      </c>
      <c r="E7" s="457">
        <v>1</v>
      </c>
      <c r="F7" s="457">
        <v>3</v>
      </c>
      <c r="G7" s="457">
        <f>N3*F7*E7</f>
        <v>22152</v>
      </c>
      <c r="H7" s="457">
        <f>L3*K7*E7</f>
        <v>18460</v>
      </c>
      <c r="I7" s="457">
        <f>H7+G7</f>
        <v>40612</v>
      </c>
      <c r="J7" s="1072"/>
      <c r="K7" s="594">
        <v>5</v>
      </c>
    </row>
    <row r="8" spans="1:15">
      <c r="A8" s="603">
        <v>3</v>
      </c>
      <c r="B8" s="1070"/>
      <c r="C8" s="604" t="s">
        <v>732</v>
      </c>
      <c r="D8" s="457" t="s">
        <v>726</v>
      </c>
      <c r="E8" s="457">
        <v>1</v>
      </c>
      <c r="F8" s="457">
        <v>2</v>
      </c>
      <c r="G8" s="457">
        <f>N3*F8*E8</f>
        <v>14768</v>
      </c>
      <c r="H8" s="457">
        <f>L3*K8*E8</f>
        <v>14768</v>
      </c>
      <c r="I8" s="457">
        <f t="shared" ref="I8:I17" si="0">H8+G8</f>
        <v>29536</v>
      </c>
      <c r="J8" s="1072"/>
      <c r="K8" s="594">
        <v>4</v>
      </c>
      <c r="N8" s="614" t="s">
        <v>743</v>
      </c>
      <c r="O8" s="615"/>
    </row>
    <row r="9" spans="1:15" ht="16.5" customHeight="1">
      <c r="A9" s="603">
        <v>4</v>
      </c>
      <c r="B9" s="1070"/>
      <c r="C9" s="604" t="s">
        <v>736</v>
      </c>
      <c r="D9" s="457" t="s">
        <v>726</v>
      </c>
      <c r="E9" s="457">
        <v>1</v>
      </c>
      <c r="F9" s="457">
        <v>2</v>
      </c>
      <c r="G9" s="457">
        <f>N3*F9*E9</f>
        <v>14768</v>
      </c>
      <c r="H9" s="457">
        <f>L3*K9*E9</f>
        <v>14768</v>
      </c>
      <c r="I9" s="457">
        <f>H9+G9</f>
        <v>29536</v>
      </c>
      <c r="J9" s="1072"/>
      <c r="K9" s="594">
        <v>4</v>
      </c>
      <c r="N9" s="616" t="s">
        <v>744</v>
      </c>
      <c r="O9" s="617"/>
    </row>
    <row r="10" spans="1:15" ht="16.5" customHeight="1">
      <c r="A10" s="603">
        <v>5</v>
      </c>
      <c r="B10" s="1070"/>
      <c r="C10" s="604" t="s">
        <v>737</v>
      </c>
      <c r="D10" s="457" t="s">
        <v>726</v>
      </c>
      <c r="E10" s="457">
        <v>1</v>
      </c>
      <c r="F10" s="457">
        <v>2</v>
      </c>
      <c r="G10" s="457">
        <f>N3*F10*E10</f>
        <v>14768</v>
      </c>
      <c r="H10" s="457">
        <f>L3*K10*E10</f>
        <v>14768</v>
      </c>
      <c r="I10" s="457">
        <f t="shared" si="0"/>
        <v>29536</v>
      </c>
      <c r="J10" s="1072"/>
      <c r="K10" s="594">
        <v>4</v>
      </c>
    </row>
    <row r="11" spans="1:15">
      <c r="A11" s="603">
        <v>6</v>
      </c>
      <c r="B11" s="1070"/>
      <c r="C11" s="604" t="s">
        <v>293</v>
      </c>
      <c r="D11" s="457" t="s">
        <v>726</v>
      </c>
      <c r="E11" s="457">
        <v>4</v>
      </c>
      <c r="F11" s="457">
        <v>2</v>
      </c>
      <c r="G11" s="457">
        <f>N3*F11*E11</f>
        <v>59072</v>
      </c>
      <c r="H11" s="457">
        <f>L3*K11*E11</f>
        <v>59072</v>
      </c>
      <c r="I11" s="457">
        <f t="shared" si="0"/>
        <v>118144</v>
      </c>
      <c r="J11" s="1072"/>
      <c r="K11" s="594">
        <v>4</v>
      </c>
    </row>
    <row r="12" spans="1:15">
      <c r="A12" s="603">
        <v>7</v>
      </c>
      <c r="B12" s="1070"/>
      <c r="C12" s="604" t="s">
        <v>738</v>
      </c>
      <c r="D12" s="457" t="s">
        <v>726</v>
      </c>
      <c r="E12" s="457">
        <v>4</v>
      </c>
      <c r="F12" s="457">
        <v>2</v>
      </c>
      <c r="G12" s="457">
        <f>N3*F12*E12</f>
        <v>59072</v>
      </c>
      <c r="H12" s="457">
        <f>L3*K12*E12</f>
        <v>59072</v>
      </c>
      <c r="I12" s="457">
        <f t="shared" si="0"/>
        <v>118144</v>
      </c>
      <c r="J12" s="1072"/>
      <c r="K12" s="594">
        <v>4</v>
      </c>
    </row>
    <row r="13" spans="1:15">
      <c r="A13" s="603">
        <v>8</v>
      </c>
      <c r="B13" s="1070"/>
      <c r="C13" s="604" t="s">
        <v>295</v>
      </c>
      <c r="D13" s="457" t="s">
        <v>726</v>
      </c>
      <c r="E13" s="457">
        <v>6</v>
      </c>
      <c r="F13" s="457">
        <v>2</v>
      </c>
      <c r="G13" s="457">
        <f>N3*F13*E13</f>
        <v>88608</v>
      </c>
      <c r="H13" s="457">
        <f>L3*K13*E13</f>
        <v>88608</v>
      </c>
      <c r="I13" s="457">
        <f t="shared" si="0"/>
        <v>177216</v>
      </c>
      <c r="J13" s="1072"/>
      <c r="K13" s="594">
        <v>4</v>
      </c>
    </row>
    <row r="14" spans="1:15">
      <c r="A14" s="603">
        <v>9</v>
      </c>
      <c r="B14" s="1070"/>
      <c r="C14" s="604" t="s">
        <v>739</v>
      </c>
      <c r="D14" s="457" t="s">
        <v>726</v>
      </c>
      <c r="E14" s="457">
        <v>1</v>
      </c>
      <c r="F14" s="457">
        <v>2</v>
      </c>
      <c r="G14" s="457">
        <f>N3*F14*E14</f>
        <v>14768</v>
      </c>
      <c r="H14" s="457">
        <f>L3*K14*E14</f>
        <v>14768</v>
      </c>
      <c r="I14" s="457">
        <f t="shared" si="0"/>
        <v>29536</v>
      </c>
      <c r="J14" s="1072"/>
      <c r="K14" s="594">
        <v>4</v>
      </c>
    </row>
    <row r="15" spans="1:15">
      <c r="A15" s="603">
        <v>10</v>
      </c>
      <c r="B15" s="1070"/>
      <c r="C15" s="604" t="s">
        <v>296</v>
      </c>
      <c r="D15" s="457" t="s">
        <v>726</v>
      </c>
      <c r="E15" s="457">
        <v>28</v>
      </c>
      <c r="F15" s="457">
        <v>2</v>
      </c>
      <c r="G15" s="457">
        <f>N3*F15*E15</f>
        <v>413504</v>
      </c>
      <c r="H15" s="457">
        <f>L3*K15*E15</f>
        <v>413504</v>
      </c>
      <c r="I15" s="457">
        <f t="shared" si="0"/>
        <v>827008</v>
      </c>
      <c r="J15" s="1072"/>
      <c r="K15" s="594">
        <v>4</v>
      </c>
    </row>
    <row r="16" spans="1:15">
      <c r="A16" s="603">
        <v>11</v>
      </c>
      <c r="B16" s="1070"/>
      <c r="C16" s="604" t="s">
        <v>740</v>
      </c>
      <c r="D16" s="457" t="s">
        <v>726</v>
      </c>
      <c r="E16" s="457">
        <v>4</v>
      </c>
      <c r="F16" s="457">
        <v>2</v>
      </c>
      <c r="G16" s="457">
        <f>N3*F16*E16</f>
        <v>59072</v>
      </c>
      <c r="H16" s="457">
        <f>L3*K16*E16</f>
        <v>59072</v>
      </c>
      <c r="I16" s="457">
        <f t="shared" si="0"/>
        <v>118144</v>
      </c>
      <c r="J16" s="1072"/>
      <c r="K16" s="594">
        <v>4</v>
      </c>
    </row>
    <row r="17" spans="1:11">
      <c r="A17" s="603">
        <v>11</v>
      </c>
      <c r="B17" s="1070"/>
      <c r="C17" s="604" t="s">
        <v>696</v>
      </c>
      <c r="D17" s="457" t="s">
        <v>726</v>
      </c>
      <c r="E17" s="457">
        <v>16</v>
      </c>
      <c r="F17" s="457">
        <v>2</v>
      </c>
      <c r="G17" s="457">
        <f>N3*F17*E17</f>
        <v>236288</v>
      </c>
      <c r="H17" s="457">
        <f>L3*K17*E17</f>
        <v>236288</v>
      </c>
      <c r="I17" s="457">
        <f t="shared" si="0"/>
        <v>472576</v>
      </c>
      <c r="J17" s="1072"/>
      <c r="K17" s="594">
        <v>4</v>
      </c>
    </row>
    <row r="18" spans="1:11">
      <c r="A18" s="416"/>
      <c r="B18" s="601" t="s">
        <v>4</v>
      </c>
      <c r="C18" s="416"/>
      <c r="D18" s="416"/>
      <c r="E18" s="602">
        <f>SUM(E6:E17)</f>
        <v>68</v>
      </c>
      <c r="F18" s="602">
        <f>SUM(F7:F17)</f>
        <v>23</v>
      </c>
      <c r="G18" s="602">
        <f>SUM(G7:G17)</f>
        <v>996840</v>
      </c>
      <c r="H18" s="602">
        <f>SUM(H7:H17)</f>
        <v>993148</v>
      </c>
      <c r="I18" s="602">
        <f>SUM(I7:I17)</f>
        <v>1989988</v>
      </c>
      <c r="J18" s="416"/>
    </row>
    <row r="22" spans="1:11" ht="15.6">
      <c r="B22" s="899" t="s">
        <v>728</v>
      </c>
      <c r="C22" s="899"/>
      <c r="D22" s="1002"/>
      <c r="E22" s="1002"/>
      <c r="F22" s="1002"/>
      <c r="G22" s="905"/>
      <c r="H22" s="905"/>
    </row>
    <row r="23" spans="1:11" ht="15.6">
      <c r="B23" s="596"/>
      <c r="C23" s="596"/>
      <c r="D23" s="596"/>
      <c r="E23" s="597"/>
      <c r="F23" s="597"/>
    </row>
    <row r="24" spans="1:11" ht="15.6">
      <c r="B24" s="901" t="s">
        <v>158</v>
      </c>
      <c r="C24" s="901"/>
      <c r="D24" s="1002"/>
      <c r="E24" s="1002"/>
      <c r="F24" s="1002"/>
      <c r="G24" s="905"/>
      <c r="H24" s="905"/>
    </row>
    <row r="25" spans="1:11" ht="15.6">
      <c r="B25" s="596"/>
      <c r="C25" s="596"/>
      <c r="D25" s="596"/>
      <c r="E25" s="597"/>
      <c r="F25" s="597"/>
    </row>
    <row r="26" spans="1:11" ht="15.6">
      <c r="B26" s="901"/>
      <c r="C26" s="901"/>
      <c r="D26" s="1002"/>
      <c r="E26" s="1002"/>
      <c r="F26" s="1002"/>
      <c r="G26" s="905"/>
      <c r="H26" s="905"/>
    </row>
    <row r="27" spans="1:11" ht="15.6">
      <c r="B27" s="901" t="s">
        <v>729</v>
      </c>
      <c r="C27" s="901"/>
      <c r="D27" s="901"/>
      <c r="E27" s="901"/>
      <c r="F27" s="901"/>
      <c r="G27" s="1002"/>
      <c r="H27" s="1002"/>
      <c r="I27" s="1002"/>
      <c r="J27" s="1002"/>
      <c r="K27" s="1002"/>
    </row>
  </sheetData>
  <mergeCells count="7">
    <mergeCell ref="B2:J2"/>
    <mergeCell ref="B27:K27"/>
    <mergeCell ref="B6:B17"/>
    <mergeCell ref="J6:J17"/>
    <mergeCell ref="B22:H22"/>
    <mergeCell ref="B24:H24"/>
    <mergeCell ref="B26:H26"/>
  </mergeCells>
  <pageMargins left="0.7" right="0.7" top="0.75" bottom="0.75" header="0.3" footer="0.3"/>
  <pageSetup paperSize="9" scale="54" orientation="portrait" verticalDpi="0" r:id="rId1"/>
  <colBreaks count="1" manualBreakCount="1">
    <brk id="10" max="3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35"/>
  <sheetViews>
    <sheetView view="pageBreakPreview" zoomScale="90" zoomScaleNormal="100" zoomScaleSheetLayoutView="90" workbookViewId="0">
      <selection activeCell="N15" sqref="N15"/>
    </sheetView>
  </sheetViews>
  <sheetFormatPr defaultColWidth="9.109375" defaultRowHeight="14.4"/>
  <cols>
    <col min="1" max="1" width="32.44140625" style="787" customWidth="1"/>
    <col min="2" max="2" width="17.5546875" style="787" customWidth="1"/>
    <col min="3" max="3" width="14.5546875" style="787" customWidth="1"/>
    <col min="4" max="4" width="15.44140625" style="787" customWidth="1"/>
    <col min="5" max="5" width="15.5546875" style="787" customWidth="1"/>
    <col min="6" max="6" width="16" style="787" customWidth="1"/>
    <col min="7" max="7" width="17.5546875" style="787" customWidth="1"/>
    <col min="8" max="16384" width="9.109375" style="787"/>
  </cols>
  <sheetData>
    <row r="1" spans="1:9" ht="15.6">
      <c r="A1" s="785"/>
      <c r="B1" s="785"/>
      <c r="C1" s="785"/>
      <c r="D1" s="785"/>
      <c r="E1" s="785"/>
      <c r="F1" s="785"/>
      <c r="G1" s="2" t="s">
        <v>843</v>
      </c>
    </row>
    <row r="2" spans="1:9" ht="15.6">
      <c r="A2" s="785"/>
      <c r="B2" s="785"/>
      <c r="C2" s="785"/>
      <c r="D2" s="785"/>
      <c r="E2" s="785"/>
      <c r="F2" s="785"/>
      <c r="G2" s="2" t="s">
        <v>6</v>
      </c>
    </row>
    <row r="3" spans="1:9" ht="15.6">
      <c r="A3" s="785"/>
      <c r="B3" s="785"/>
      <c r="C3" s="785"/>
      <c r="D3" s="785"/>
      <c r="E3" s="785"/>
      <c r="F3" s="785"/>
      <c r="G3" s="2" t="s">
        <v>844</v>
      </c>
    </row>
    <row r="4" spans="1:9" ht="15.6">
      <c r="A4" s="785"/>
      <c r="B4" s="785"/>
      <c r="C4" s="785"/>
      <c r="D4" s="785"/>
      <c r="E4" s="785"/>
      <c r="F4" s="785"/>
      <c r="G4" s="785"/>
    </row>
    <row r="5" spans="1:9" ht="17.399999999999999">
      <c r="A5" s="898" t="s">
        <v>845</v>
      </c>
      <c r="B5" s="898"/>
      <c r="C5" s="898"/>
      <c r="D5" s="898"/>
      <c r="E5" s="898"/>
      <c r="F5" s="898"/>
      <c r="G5" s="898"/>
    </row>
    <row r="6" spans="1:9" ht="15.6">
      <c r="A6" s="785"/>
      <c r="B6" s="785"/>
      <c r="C6" s="785"/>
      <c r="D6" s="785"/>
      <c r="E6" s="785"/>
      <c r="F6" s="785"/>
      <c r="G6" s="785"/>
    </row>
    <row r="7" spans="1:9" ht="16.2" thickBot="1">
      <c r="A7" s="785"/>
      <c r="B7" s="785"/>
      <c r="C7" s="785"/>
      <c r="D7" s="785"/>
      <c r="E7" s="785"/>
      <c r="F7" s="785"/>
      <c r="G7" s="786" t="s">
        <v>9</v>
      </c>
    </row>
    <row r="8" spans="1:9" ht="16.2" thickBot="1">
      <c r="A8" s="4" t="s">
        <v>10</v>
      </c>
      <c r="B8" s="785"/>
      <c r="C8" s="785"/>
      <c r="D8" s="785"/>
      <c r="E8" s="785"/>
      <c r="F8" s="785"/>
      <c r="G8" s="482" t="s">
        <v>777</v>
      </c>
    </row>
    <row r="9" spans="1:9" ht="16.2" thickBot="1">
      <c r="A9" s="4" t="s">
        <v>11</v>
      </c>
      <c r="B9" s="785"/>
      <c r="C9" s="785"/>
      <c r="D9" s="785"/>
      <c r="E9" s="785"/>
      <c r="F9" s="785"/>
      <c r="G9" s="790" t="s">
        <v>563</v>
      </c>
    </row>
    <row r="10" spans="1:9" ht="16.2" thickBot="1">
      <c r="A10" s="4" t="s">
        <v>12</v>
      </c>
      <c r="B10" s="883" t="s">
        <v>13</v>
      </c>
      <c r="C10" s="903"/>
      <c r="D10" s="903"/>
      <c r="E10" s="903"/>
      <c r="F10" s="904"/>
      <c r="G10" s="482" t="s">
        <v>14</v>
      </c>
    </row>
    <row r="11" spans="1:9" ht="16.2" thickBot="1">
      <c r="A11" s="4" t="s">
        <v>15</v>
      </c>
      <c r="B11" s="883" t="s">
        <v>16</v>
      </c>
      <c r="C11" s="903"/>
      <c r="D11" s="903"/>
      <c r="E11" s="903"/>
      <c r="F11" s="904"/>
      <c r="G11" s="482" t="s">
        <v>17</v>
      </c>
    </row>
    <row r="12" spans="1:9" ht="16.2" thickBot="1">
      <c r="A12" s="4" t="s">
        <v>18</v>
      </c>
      <c r="B12" s="883" t="s">
        <v>83</v>
      </c>
      <c r="C12" s="903"/>
      <c r="D12" s="903"/>
      <c r="E12" s="903"/>
      <c r="F12" s="904"/>
      <c r="G12" s="482" t="s">
        <v>19</v>
      </c>
    </row>
    <row r="13" spans="1:9" ht="16.2" thickBot="1">
      <c r="A13" s="4" t="s">
        <v>20</v>
      </c>
      <c r="B13" s="883" t="s">
        <v>21</v>
      </c>
      <c r="C13" s="903"/>
      <c r="D13" s="903"/>
      <c r="E13" s="903"/>
      <c r="F13" s="904"/>
      <c r="G13" s="482" t="s">
        <v>22</v>
      </c>
    </row>
    <row r="14" spans="1:9" ht="16.2" thickBot="1">
      <c r="A14" s="4" t="s">
        <v>23</v>
      </c>
      <c r="B14" s="43" t="s">
        <v>194</v>
      </c>
      <c r="C14" s="788"/>
      <c r="D14" s="788"/>
      <c r="E14" s="788"/>
      <c r="F14" s="788"/>
      <c r="G14" s="483" t="s">
        <v>195</v>
      </c>
      <c r="H14" s="788"/>
      <c r="I14" s="788"/>
    </row>
    <row r="15" spans="1:9" ht="16.2" thickBot="1">
      <c r="A15" s="32" t="s">
        <v>24</v>
      </c>
      <c r="B15" s="883" t="s">
        <v>846</v>
      </c>
      <c r="C15" s="903"/>
      <c r="D15" s="903"/>
      <c r="E15" s="903"/>
      <c r="F15" s="904"/>
      <c r="G15" s="482" t="s">
        <v>847</v>
      </c>
    </row>
    <row r="16" spans="1:9" ht="15.6">
      <c r="A16" s="785"/>
      <c r="B16" s="785"/>
      <c r="C16" s="785"/>
      <c r="D16" s="785"/>
      <c r="E16" s="785"/>
      <c r="F16" s="785"/>
      <c r="G16" s="785"/>
    </row>
    <row r="17" spans="1:19" ht="124.8">
      <c r="A17" s="791" t="s">
        <v>848</v>
      </c>
      <c r="B17" s="791" t="s">
        <v>849</v>
      </c>
      <c r="C17" s="791" t="s">
        <v>850</v>
      </c>
      <c r="D17" s="791" t="s">
        <v>851</v>
      </c>
      <c r="E17" s="791" t="s">
        <v>852</v>
      </c>
      <c r="F17" s="791" t="s">
        <v>853</v>
      </c>
      <c r="G17" s="791" t="s">
        <v>854</v>
      </c>
    </row>
    <row r="18" spans="1:19" ht="15.6">
      <c r="A18" s="791">
        <v>1</v>
      </c>
      <c r="B18" s="791">
        <v>2</v>
      </c>
      <c r="C18" s="791">
        <v>3</v>
      </c>
      <c r="D18" s="791">
        <v>4</v>
      </c>
      <c r="E18" s="791">
        <v>5</v>
      </c>
      <c r="F18" s="791">
        <v>6</v>
      </c>
      <c r="G18" s="791">
        <v>7</v>
      </c>
    </row>
    <row r="19" spans="1:19" s="448" customFormat="1" ht="15.6">
      <c r="A19" s="778">
        <v>7864</v>
      </c>
      <c r="B19" s="792">
        <v>0</v>
      </c>
      <c r="C19" s="793">
        <v>7</v>
      </c>
      <c r="D19" s="793">
        <v>0</v>
      </c>
      <c r="E19" s="793">
        <v>20</v>
      </c>
      <c r="F19" s="792"/>
      <c r="G19" s="794">
        <f>(A19*C19*E19)/1000</f>
        <v>1100.96</v>
      </c>
      <c r="H19" s="448" t="s">
        <v>855</v>
      </c>
    </row>
    <row r="20" spans="1:19" s="448" customFormat="1" ht="15.6">
      <c r="A20" s="778">
        <v>7864</v>
      </c>
      <c r="B20" s="792"/>
      <c r="C20" s="793">
        <v>8</v>
      </c>
      <c r="D20" s="793"/>
      <c r="E20" s="793">
        <v>1</v>
      </c>
      <c r="F20" s="792"/>
      <c r="G20" s="794">
        <f>(A20*C20*E20)/1000</f>
        <v>62.911999999999999</v>
      </c>
      <c r="H20" s="448" t="s">
        <v>856</v>
      </c>
    </row>
    <row r="21" spans="1:19" s="448" customFormat="1" ht="15.6">
      <c r="A21" s="778">
        <v>3932</v>
      </c>
      <c r="B21" s="792">
        <v>3</v>
      </c>
      <c r="C21" s="793">
        <v>1</v>
      </c>
      <c r="D21" s="793"/>
      <c r="E21" s="793">
        <v>4</v>
      </c>
      <c r="F21" s="792"/>
      <c r="G21" s="794">
        <f>(A21*B21*C21*E21)/1000</f>
        <v>47.183999999999997</v>
      </c>
      <c r="H21" s="448" t="s">
        <v>857</v>
      </c>
    </row>
    <row r="22" spans="1:19" s="448" customFormat="1" ht="15.6">
      <c r="A22" s="778">
        <v>3932</v>
      </c>
      <c r="B22" s="792">
        <v>6</v>
      </c>
      <c r="C22" s="793">
        <v>6</v>
      </c>
      <c r="D22" s="793">
        <v>0</v>
      </c>
      <c r="E22" s="793">
        <v>18</v>
      </c>
      <c r="F22" s="792"/>
      <c r="G22" s="794">
        <f>(A22*B22*C22*E22)/1000</f>
        <v>2547.9360000000001</v>
      </c>
      <c r="H22" s="448" t="s">
        <v>858</v>
      </c>
    </row>
    <row r="23" spans="1:19" s="448" customFormat="1" ht="15.6">
      <c r="A23" s="778">
        <v>3932</v>
      </c>
      <c r="B23" s="792">
        <v>7</v>
      </c>
      <c r="C23" s="793">
        <v>6</v>
      </c>
      <c r="D23" s="793"/>
      <c r="E23" s="793">
        <v>2</v>
      </c>
      <c r="F23" s="792"/>
      <c r="G23" s="794">
        <f>(A23*B23*C23*E23)/1000</f>
        <v>330.28800000000001</v>
      </c>
      <c r="H23" s="448" t="s">
        <v>859</v>
      </c>
    </row>
    <row r="24" spans="1:19" s="448" customFormat="1" ht="15.6">
      <c r="A24" s="778">
        <v>7864</v>
      </c>
      <c r="B24" s="792"/>
      <c r="C24" s="793">
        <v>30</v>
      </c>
      <c r="D24" s="793"/>
      <c r="E24" s="793">
        <v>28</v>
      </c>
      <c r="F24" s="792"/>
      <c r="G24" s="794">
        <f>(A24*C24*E24)/1000</f>
        <v>6605.76</v>
      </c>
      <c r="H24" s="448" t="s">
        <v>860</v>
      </c>
    </row>
    <row r="25" spans="1:19" s="448" customFormat="1" ht="15.6">
      <c r="A25" s="778">
        <v>3932</v>
      </c>
      <c r="B25" s="792">
        <v>3</v>
      </c>
      <c r="C25" s="793">
        <v>25</v>
      </c>
      <c r="D25" s="793"/>
      <c r="E25" s="793">
        <v>28</v>
      </c>
      <c r="F25" s="792"/>
      <c r="G25" s="794">
        <f>(A25*B25*C25*E25)/1000</f>
        <v>8257.2000000000007</v>
      </c>
      <c r="H25" s="448" t="s">
        <v>861</v>
      </c>
    </row>
    <row r="26" spans="1:19" ht="15.6">
      <c r="A26" s="795"/>
      <c r="B26" s="796"/>
      <c r="C26" s="797"/>
      <c r="D26" s="797"/>
      <c r="E26" s="797"/>
      <c r="F26" s="796"/>
      <c r="G26" s="798"/>
    </row>
    <row r="27" spans="1:19" ht="15.6">
      <c r="A27" s="799" t="s">
        <v>79</v>
      </c>
      <c r="B27" s="799" t="s">
        <v>79</v>
      </c>
      <c r="C27" s="799" t="s">
        <v>79</v>
      </c>
      <c r="D27" s="799" t="s">
        <v>79</v>
      </c>
      <c r="E27" s="799" t="s">
        <v>79</v>
      </c>
      <c r="F27" s="799" t="s">
        <v>79</v>
      </c>
      <c r="G27" s="800">
        <f>SUM(G19:G26)</f>
        <v>18952.240000000002</v>
      </c>
    </row>
    <row r="30" spans="1:19" ht="18">
      <c r="A30" s="1063" t="s">
        <v>807</v>
      </c>
      <c r="B30" s="1063"/>
      <c r="C30" s="1063"/>
      <c r="D30" s="1063"/>
      <c r="E30" s="1064"/>
      <c r="F30" s="1064"/>
      <c r="G30" s="1064"/>
      <c r="H30" s="1064"/>
      <c r="I30" s="1064"/>
      <c r="J30" s="1064"/>
      <c r="K30" s="1064"/>
      <c r="L30" s="1064"/>
      <c r="M30" s="1064"/>
      <c r="N30" s="1064"/>
      <c r="O30" s="1064"/>
      <c r="P30" s="1064"/>
      <c r="Q30" s="1064"/>
      <c r="R30" s="1064"/>
      <c r="S30" s="57"/>
    </row>
    <row r="31" spans="1:19" ht="18">
      <c r="A31" s="57"/>
      <c r="B31" s="57"/>
      <c r="C31" s="57"/>
      <c r="D31" s="57"/>
      <c r="E31" s="57"/>
      <c r="F31" s="57"/>
      <c r="G31" s="57"/>
      <c r="H31" s="57"/>
      <c r="I31" s="57"/>
      <c r="J31" s="57"/>
      <c r="K31" s="57"/>
      <c r="L31" s="57"/>
      <c r="M31" s="57"/>
      <c r="N31" s="57"/>
      <c r="O31" s="57"/>
      <c r="P31" s="57"/>
      <c r="Q31" s="57"/>
      <c r="R31" s="57"/>
      <c r="S31" s="57"/>
    </row>
    <row r="32" spans="1:19" ht="18">
      <c r="A32" s="1065" t="s">
        <v>235</v>
      </c>
      <c r="B32" s="1065"/>
      <c r="C32" s="1064"/>
      <c r="D32" s="1064"/>
      <c r="E32" s="1066"/>
      <c r="F32" s="1066"/>
      <c r="G32" s="1066"/>
      <c r="H32" s="1066"/>
      <c r="I32" s="1066"/>
      <c r="J32" s="1066"/>
      <c r="K32" s="1066"/>
      <c r="L32" s="1066"/>
      <c r="M32" s="1066"/>
      <c r="N32" s="1066"/>
      <c r="O32" s="1066"/>
      <c r="P32" s="1066"/>
      <c r="Q32" s="1066"/>
      <c r="R32" s="1066"/>
      <c r="S32" s="30"/>
    </row>
    <row r="33" spans="1:19" ht="18">
      <c r="A33" s="30"/>
      <c r="B33" s="30"/>
      <c r="C33" s="30"/>
      <c r="D33" s="30"/>
      <c r="E33" s="30"/>
      <c r="F33" s="30"/>
      <c r="G33" s="30"/>
      <c r="H33" s="30"/>
      <c r="I33" s="30"/>
      <c r="J33" s="30"/>
      <c r="K33" s="30"/>
      <c r="L33" s="30"/>
      <c r="M33" s="30"/>
      <c r="N33" s="30"/>
      <c r="O33" s="30"/>
      <c r="P33" s="30"/>
      <c r="Q33" s="30"/>
      <c r="R33" s="30"/>
      <c r="S33" s="30"/>
    </row>
    <row r="34" spans="1:19" ht="18">
      <c r="A34" s="1065" t="s">
        <v>379</v>
      </c>
      <c r="B34" s="1065"/>
      <c r="C34" s="1064"/>
      <c r="D34" s="1064"/>
      <c r="E34" s="1066"/>
      <c r="F34" s="1066"/>
      <c r="G34" s="1066"/>
      <c r="H34" s="1066"/>
      <c r="I34" s="1066"/>
      <c r="J34" s="1066"/>
      <c r="K34" s="1066"/>
      <c r="L34" s="1066"/>
      <c r="M34" s="1066"/>
      <c r="N34" s="1066"/>
      <c r="O34" s="1066"/>
      <c r="P34" s="1066"/>
      <c r="Q34" s="1066"/>
      <c r="R34" s="1066"/>
      <c r="S34" s="1066"/>
    </row>
    <row r="35" spans="1:19">
      <c r="A35" s="902"/>
      <c r="B35" s="902"/>
      <c r="C35" s="902"/>
      <c r="D35" s="902"/>
      <c r="E35" s="902"/>
      <c r="F35" s="902"/>
      <c r="G35" s="902"/>
      <c r="H35" s="902"/>
      <c r="I35" s="902"/>
      <c r="J35" s="902"/>
    </row>
  </sheetData>
  <mergeCells count="10">
    <mergeCell ref="A30:R30"/>
    <mergeCell ref="A32:R32"/>
    <mergeCell ref="A34:S34"/>
    <mergeCell ref="A35:J35"/>
    <mergeCell ref="A5:G5"/>
    <mergeCell ref="B10:F10"/>
    <mergeCell ref="B11:F11"/>
    <mergeCell ref="B12:F12"/>
    <mergeCell ref="B13:F13"/>
    <mergeCell ref="B15:F15"/>
  </mergeCells>
  <pageMargins left="0.7" right="0.7" top="0.75" bottom="0.75" header="0.3" footer="0.3"/>
  <pageSetup paperSize="9" scale="67"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T47"/>
  <sheetViews>
    <sheetView tabSelected="1" view="pageBreakPreview" topLeftCell="A7" zoomScale="90" zoomScaleSheetLayoutView="90" workbookViewId="0">
      <selection activeCell="I39" sqref="I39"/>
    </sheetView>
  </sheetViews>
  <sheetFormatPr defaultColWidth="9.109375" defaultRowHeight="14.4"/>
  <cols>
    <col min="1" max="1" width="5.33203125" style="45" customWidth="1"/>
    <col min="2" max="2" width="25.5546875" style="45" customWidth="1"/>
    <col min="3" max="3" width="25.5546875" style="762" hidden="1" customWidth="1"/>
    <col min="4" max="4" width="9.6640625" style="45" customWidth="1"/>
    <col min="5" max="5" width="12.88671875" style="45" customWidth="1"/>
    <col min="6" max="6" width="19" style="45" customWidth="1"/>
    <col min="7" max="7" width="20.88671875" style="45" customWidth="1"/>
    <col min="8" max="8" width="15.33203125" style="45" customWidth="1"/>
    <col min="9" max="9" width="21.5546875" style="45" customWidth="1"/>
    <col min="10" max="10" width="11.88671875" style="45" customWidth="1"/>
    <col min="11" max="16384" width="9.109375" style="45"/>
  </cols>
  <sheetData>
    <row r="1" spans="1:17">
      <c r="A1" s="1078" t="s">
        <v>919</v>
      </c>
      <c r="B1" s="1079"/>
      <c r="C1" s="1079"/>
      <c r="D1" s="1079"/>
      <c r="E1" s="1079"/>
      <c r="F1" s="1079"/>
      <c r="G1" s="1079"/>
      <c r="H1" s="1079"/>
      <c r="I1" s="1079"/>
      <c r="J1" s="1079"/>
      <c r="L1" s="913"/>
      <c r="M1" s="913"/>
      <c r="N1" s="913"/>
      <c r="O1" s="913"/>
    </row>
    <row r="2" spans="1:17" ht="225.6" customHeight="1">
      <c r="A2" s="1079"/>
      <c r="B2" s="1079"/>
      <c r="C2" s="1079"/>
      <c r="D2" s="1079"/>
      <c r="E2" s="1079"/>
      <c r="F2" s="1079"/>
      <c r="G2" s="1079"/>
      <c r="H2" s="1079"/>
      <c r="I2" s="1079"/>
      <c r="J2" s="1079"/>
      <c r="L2" s="913"/>
      <c r="M2" s="913"/>
      <c r="N2" s="913"/>
      <c r="O2" s="913"/>
    </row>
    <row r="3" spans="1:17" ht="20.25" customHeight="1">
      <c r="A3" s="1074" t="s">
        <v>83</v>
      </c>
      <c r="B3" s="1075"/>
      <c r="C3" s="1075"/>
      <c r="D3" s="1075"/>
      <c r="E3" s="1075"/>
      <c r="F3" s="1075"/>
      <c r="G3" s="1075"/>
      <c r="H3" s="1075"/>
      <c r="I3" s="1075"/>
      <c r="J3" s="1075"/>
      <c r="L3" s="913"/>
      <c r="M3" s="913"/>
      <c r="N3" s="913"/>
      <c r="O3" s="913"/>
    </row>
    <row r="4" spans="1:17" ht="15" thickBot="1">
      <c r="A4" s="182" t="s">
        <v>380</v>
      </c>
    </row>
    <row r="5" spans="1:17">
      <c r="A5" s="1076" t="s">
        <v>308</v>
      </c>
      <c r="B5" s="1076" t="s">
        <v>381</v>
      </c>
      <c r="C5" s="763"/>
      <c r="D5" s="1076" t="s">
        <v>312</v>
      </c>
      <c r="E5" s="1076" t="s">
        <v>310</v>
      </c>
      <c r="F5" s="1076" t="s">
        <v>382</v>
      </c>
      <c r="G5" s="1076" t="s">
        <v>383</v>
      </c>
      <c r="H5" s="1076" t="s">
        <v>384</v>
      </c>
      <c r="I5" s="1076" t="s">
        <v>385</v>
      </c>
      <c r="J5" s="183" t="s">
        <v>386</v>
      </c>
      <c r="M5" s="249"/>
      <c r="N5" s="249"/>
      <c r="O5" s="475"/>
      <c r="P5" s="479"/>
    </row>
    <row r="6" spans="1:17" ht="15" thickBot="1">
      <c r="A6" s="1077"/>
      <c r="B6" s="1077"/>
      <c r="C6" s="764"/>
      <c r="D6" s="1077"/>
      <c r="E6" s="1077"/>
      <c r="F6" s="1077"/>
      <c r="G6" s="1077"/>
      <c r="H6" s="1077"/>
      <c r="I6" s="1077"/>
      <c r="J6" s="184" t="s">
        <v>387</v>
      </c>
    </row>
    <row r="7" spans="1:17" ht="15" thickBot="1">
      <c r="A7" s="185">
        <v>1</v>
      </c>
      <c r="B7" s="184">
        <v>2</v>
      </c>
      <c r="C7" s="184"/>
      <c r="D7" s="184">
        <v>3</v>
      </c>
      <c r="E7" s="184">
        <v>4</v>
      </c>
      <c r="F7" s="184">
        <v>5</v>
      </c>
      <c r="G7" s="184">
        <v>6</v>
      </c>
      <c r="H7" s="184">
        <v>7</v>
      </c>
      <c r="I7" s="184">
        <v>8</v>
      </c>
      <c r="J7" s="184">
        <v>9</v>
      </c>
    </row>
    <row r="8" spans="1:17" ht="15" hidden="1" customHeight="1" thickBot="1">
      <c r="A8" s="462">
        <v>1</v>
      </c>
      <c r="B8" s="463" t="s">
        <v>817</v>
      </c>
      <c r="C8" s="463" t="s">
        <v>871</v>
      </c>
      <c r="D8" s="190">
        <v>1995</v>
      </c>
      <c r="E8" s="190" t="s">
        <v>352</v>
      </c>
      <c r="F8" s="190" t="s">
        <v>388</v>
      </c>
      <c r="G8" s="190" t="s">
        <v>389</v>
      </c>
      <c r="H8" s="190" t="s">
        <v>390</v>
      </c>
      <c r="I8" s="191" t="s">
        <v>820</v>
      </c>
      <c r="J8" s="477"/>
    </row>
    <row r="9" spans="1:17" s="461" customFormat="1" ht="14.25" customHeight="1" thickBot="1">
      <c r="A9" s="462">
        <v>1</v>
      </c>
      <c r="B9" s="462" t="s">
        <v>403</v>
      </c>
      <c r="C9" s="462"/>
      <c r="D9" s="402">
        <v>2004</v>
      </c>
      <c r="E9" s="405" t="s">
        <v>353</v>
      </c>
      <c r="F9" s="402" t="s">
        <v>404</v>
      </c>
      <c r="G9" s="402" t="s">
        <v>405</v>
      </c>
      <c r="H9" s="402" t="s">
        <v>406</v>
      </c>
      <c r="I9" s="465" t="s">
        <v>821</v>
      </c>
      <c r="J9" s="203">
        <f>P5</f>
        <v>0</v>
      </c>
      <c r="Q9" s="741"/>
    </row>
    <row r="10" spans="1:17" ht="14.25" hidden="1" customHeight="1" thickBot="1">
      <c r="A10" s="462">
        <v>2</v>
      </c>
      <c r="B10" s="462" t="s">
        <v>875</v>
      </c>
      <c r="C10" s="187"/>
      <c r="D10" s="188">
        <v>2007</v>
      </c>
      <c r="E10" s="403" t="s">
        <v>359</v>
      </c>
      <c r="F10" s="188" t="s">
        <v>416</v>
      </c>
      <c r="G10" s="203">
        <v>22060070208299</v>
      </c>
      <c r="H10" s="192" t="s">
        <v>417</v>
      </c>
      <c r="I10" s="189" t="s">
        <v>824</v>
      </c>
      <c r="J10" s="203"/>
      <c r="Q10" s="741"/>
    </row>
    <row r="11" spans="1:17" s="820" customFormat="1" ht="14.25" customHeight="1" thickBot="1">
      <c r="A11" s="186">
        <v>2</v>
      </c>
      <c r="B11" s="462" t="s">
        <v>415</v>
      </c>
      <c r="C11" s="187"/>
      <c r="D11" s="188">
        <v>2007</v>
      </c>
      <c r="E11" s="823" t="s">
        <v>876</v>
      </c>
      <c r="F11" s="188"/>
      <c r="G11" s="203"/>
      <c r="H11" s="192"/>
      <c r="I11" s="189" t="s">
        <v>877</v>
      </c>
      <c r="J11" s="203">
        <f>P5</f>
        <v>0</v>
      </c>
    </row>
    <row r="12" spans="1:17" ht="15.75" customHeight="1" thickBot="1">
      <c r="A12" s="186">
        <v>3</v>
      </c>
      <c r="B12" s="187" t="s">
        <v>407</v>
      </c>
      <c r="C12" s="187"/>
      <c r="D12" s="188">
        <v>2006</v>
      </c>
      <c r="E12" s="404" t="s">
        <v>354</v>
      </c>
      <c r="F12" s="188" t="s">
        <v>408</v>
      </c>
      <c r="G12" s="188" t="s">
        <v>409</v>
      </c>
      <c r="H12" s="188" t="s">
        <v>410</v>
      </c>
      <c r="I12" s="189" t="s">
        <v>822</v>
      </c>
      <c r="J12" s="203">
        <f>P5</f>
        <v>0</v>
      </c>
      <c r="Q12" s="741"/>
    </row>
    <row r="13" spans="1:17" ht="15.75" customHeight="1" thickBot="1">
      <c r="A13" s="186">
        <v>4</v>
      </c>
      <c r="B13" s="187" t="s">
        <v>411</v>
      </c>
      <c r="C13" s="187"/>
      <c r="D13" s="188">
        <v>2008</v>
      </c>
      <c r="E13" s="405" t="s">
        <v>343</v>
      </c>
      <c r="F13" s="188" t="s">
        <v>412</v>
      </c>
      <c r="G13" s="188" t="s">
        <v>413</v>
      </c>
      <c r="H13" s="188" t="s">
        <v>414</v>
      </c>
      <c r="I13" s="189" t="s">
        <v>823</v>
      </c>
      <c r="J13" s="203">
        <f>P5</f>
        <v>0</v>
      </c>
      <c r="Q13" s="741"/>
    </row>
    <row r="14" spans="1:17" ht="14.25" customHeight="1" thickBot="1">
      <c r="A14" s="186">
        <v>5</v>
      </c>
      <c r="B14" s="187" t="s">
        <v>432</v>
      </c>
      <c r="C14" s="187"/>
      <c r="D14" s="188">
        <v>2008</v>
      </c>
      <c r="E14" s="403" t="s">
        <v>433</v>
      </c>
      <c r="F14" s="188" t="s">
        <v>434</v>
      </c>
      <c r="G14" s="188" t="s">
        <v>435</v>
      </c>
      <c r="H14" s="192" t="s">
        <v>436</v>
      </c>
      <c r="I14" s="189" t="s">
        <v>828</v>
      </c>
      <c r="J14" s="478">
        <f>P5</f>
        <v>0</v>
      </c>
      <c r="Q14" s="741"/>
    </row>
    <row r="15" spans="1:17" ht="13.5" hidden="1" customHeight="1" thickBot="1">
      <c r="A15" s="186">
        <v>5</v>
      </c>
      <c r="B15" s="187" t="s">
        <v>818</v>
      </c>
      <c r="C15" s="187" t="s">
        <v>871</v>
      </c>
      <c r="D15" s="188">
        <v>2007</v>
      </c>
      <c r="E15" s="403" t="s">
        <v>774</v>
      </c>
      <c r="F15" s="188" t="s">
        <v>418</v>
      </c>
      <c r="G15" s="188" t="s">
        <v>419</v>
      </c>
      <c r="H15" s="192" t="s">
        <v>775</v>
      </c>
      <c r="I15" s="193" t="s">
        <v>825</v>
      </c>
      <c r="J15" s="203"/>
      <c r="Q15" s="741"/>
    </row>
    <row r="16" spans="1:17" ht="13.5" customHeight="1" thickBot="1">
      <c r="A16" s="186">
        <v>6</v>
      </c>
      <c r="B16" s="187" t="s">
        <v>420</v>
      </c>
      <c r="C16" s="187"/>
      <c r="D16" s="188">
        <v>2007</v>
      </c>
      <c r="E16" s="464" t="s">
        <v>337</v>
      </c>
      <c r="F16" s="188" t="s">
        <v>421</v>
      </c>
      <c r="G16" s="188" t="s">
        <v>422</v>
      </c>
      <c r="H16" s="192" t="s">
        <v>423</v>
      </c>
      <c r="I16" s="189" t="s">
        <v>826</v>
      </c>
      <c r="J16" s="203">
        <f>P5</f>
        <v>0</v>
      </c>
      <c r="Q16" s="741"/>
    </row>
    <row r="17" spans="1:20" ht="17.25" hidden="1" customHeight="1" thickBot="1">
      <c r="A17" s="186">
        <v>7</v>
      </c>
      <c r="B17" s="187" t="s">
        <v>424</v>
      </c>
      <c r="C17" s="187" t="s">
        <v>871</v>
      </c>
      <c r="D17" s="188">
        <v>2007</v>
      </c>
      <c r="E17" s="405" t="s">
        <v>345</v>
      </c>
      <c r="F17" s="188" t="s">
        <v>425</v>
      </c>
      <c r="G17" s="188" t="s">
        <v>426</v>
      </c>
      <c r="H17" s="192" t="s">
        <v>427</v>
      </c>
      <c r="I17" s="189" t="s">
        <v>827</v>
      </c>
      <c r="J17" s="203"/>
      <c r="Q17" s="741"/>
    </row>
    <row r="18" spans="1:20" ht="14.25" hidden="1" customHeight="1" thickBot="1">
      <c r="A18" s="186">
        <v>8</v>
      </c>
      <c r="B18" s="187" t="s">
        <v>819</v>
      </c>
      <c r="C18" s="187" t="s">
        <v>871</v>
      </c>
      <c r="D18" s="188">
        <v>2007</v>
      </c>
      <c r="E18" s="464" t="s">
        <v>339</v>
      </c>
      <c r="F18" s="188" t="s">
        <v>437</v>
      </c>
      <c r="G18" s="188" t="s">
        <v>438</v>
      </c>
      <c r="H18" s="192" t="s">
        <v>439</v>
      </c>
      <c r="I18" s="189" t="s">
        <v>829</v>
      </c>
      <c r="J18" s="478"/>
      <c r="Q18" s="741"/>
    </row>
    <row r="19" spans="1:20" ht="14.25" customHeight="1" thickBot="1">
      <c r="A19" s="186">
        <v>7</v>
      </c>
      <c r="B19" s="187" t="s">
        <v>440</v>
      </c>
      <c r="C19" s="187"/>
      <c r="D19" s="188">
        <v>2010</v>
      </c>
      <c r="E19" s="405" t="s">
        <v>355</v>
      </c>
      <c r="F19" s="188" t="s">
        <v>441</v>
      </c>
      <c r="G19" s="188" t="s">
        <v>442</v>
      </c>
      <c r="H19" s="192" t="s">
        <v>443</v>
      </c>
      <c r="I19" s="189" t="s">
        <v>830</v>
      </c>
      <c r="J19" s="478">
        <f>P5</f>
        <v>0</v>
      </c>
      <c r="Q19" s="741"/>
    </row>
    <row r="20" spans="1:20" ht="14.25" customHeight="1" thickBot="1">
      <c r="A20" s="186">
        <v>8</v>
      </c>
      <c r="B20" s="187" t="s">
        <v>466</v>
      </c>
      <c r="C20" s="187"/>
      <c r="D20" s="188">
        <v>2013</v>
      </c>
      <c r="E20" s="188" t="s">
        <v>348</v>
      </c>
      <c r="F20" s="188" t="s">
        <v>467</v>
      </c>
      <c r="G20" s="188" t="s">
        <v>468</v>
      </c>
      <c r="H20" s="192" t="s">
        <v>448</v>
      </c>
      <c r="I20" s="193" t="s">
        <v>832</v>
      </c>
      <c r="J20" s="478">
        <f>P5</f>
        <v>0</v>
      </c>
      <c r="Q20" s="741"/>
    </row>
    <row r="21" spans="1:20" ht="15" customHeight="1" thickBot="1">
      <c r="A21" s="186">
        <v>9</v>
      </c>
      <c r="B21" s="187" t="s">
        <v>466</v>
      </c>
      <c r="C21" s="187"/>
      <c r="D21" s="188">
        <v>2013</v>
      </c>
      <c r="E21" s="188" t="s">
        <v>341</v>
      </c>
      <c r="F21" s="188" t="s">
        <v>469</v>
      </c>
      <c r="G21" s="188" t="s">
        <v>470</v>
      </c>
      <c r="H21" s="192" t="s">
        <v>471</v>
      </c>
      <c r="I21" s="193" t="s">
        <v>833</v>
      </c>
      <c r="J21" s="478">
        <f>P5</f>
        <v>0</v>
      </c>
      <c r="Q21" s="741"/>
    </row>
    <row r="22" spans="1:20" ht="24.6" customHeight="1" thickBot="1">
      <c r="A22" s="186">
        <v>10</v>
      </c>
      <c r="B22" s="187" t="s">
        <v>349</v>
      </c>
      <c r="C22" s="187"/>
      <c r="D22" s="188">
        <v>2003</v>
      </c>
      <c r="E22" s="403" t="s">
        <v>350</v>
      </c>
      <c r="F22" s="188"/>
      <c r="G22" s="203">
        <v>31020040136434</v>
      </c>
      <c r="H22" s="192"/>
      <c r="I22" s="193" t="s">
        <v>831</v>
      </c>
      <c r="J22" s="478">
        <f>P5</f>
        <v>0</v>
      </c>
      <c r="Q22" s="741"/>
    </row>
    <row r="23" spans="1:20" s="662" customFormat="1" ht="26.4" customHeight="1" thickBot="1">
      <c r="A23" s="186">
        <v>11</v>
      </c>
      <c r="B23" s="766" t="s">
        <v>763</v>
      </c>
      <c r="C23" s="767"/>
      <c r="D23" s="248">
        <v>2023</v>
      </c>
      <c r="E23" s="569" t="s">
        <v>764</v>
      </c>
      <c r="F23" s="248"/>
      <c r="G23" s="248" t="s">
        <v>765</v>
      </c>
      <c r="H23" s="188" t="s">
        <v>766</v>
      </c>
      <c r="I23" s="189" t="s">
        <v>841</v>
      </c>
      <c r="J23" s="203">
        <f>P23*2</f>
        <v>0</v>
      </c>
      <c r="M23" s="249"/>
      <c r="N23" s="249"/>
      <c r="O23" s="475"/>
      <c r="P23" s="479"/>
    </row>
    <row r="24" spans="1:20" s="662" customFormat="1" ht="27.6" customHeight="1" thickBot="1">
      <c r="A24" s="186">
        <v>12</v>
      </c>
      <c r="B24" s="767" t="s">
        <v>763</v>
      </c>
      <c r="C24" s="766"/>
      <c r="D24" s="248">
        <v>2023</v>
      </c>
      <c r="E24" s="569" t="s">
        <v>767</v>
      </c>
      <c r="F24" s="248"/>
      <c r="G24" s="248" t="s">
        <v>768</v>
      </c>
      <c r="H24" s="188" t="s">
        <v>769</v>
      </c>
      <c r="I24" s="189" t="s">
        <v>840</v>
      </c>
      <c r="J24" s="203">
        <f>P23*2</f>
        <v>0</v>
      </c>
      <c r="R24" s="773"/>
      <c r="T24" s="779"/>
    </row>
    <row r="25" spans="1:20" ht="14.25" customHeight="1" thickBot="1">
      <c r="A25" s="186">
        <v>13</v>
      </c>
      <c r="B25" s="186" t="s">
        <v>391</v>
      </c>
      <c r="C25" s="186"/>
      <c r="D25" s="188">
        <v>1984</v>
      </c>
      <c r="E25" s="188" t="s">
        <v>331</v>
      </c>
      <c r="F25" s="188" t="s">
        <v>392</v>
      </c>
      <c r="G25" s="188">
        <v>2307164</v>
      </c>
      <c r="H25" s="188" t="s">
        <v>393</v>
      </c>
      <c r="I25" s="189" t="s">
        <v>828</v>
      </c>
      <c r="J25" s="203">
        <f>P25</f>
        <v>0</v>
      </c>
      <c r="O25" s="475"/>
      <c r="P25" s="479"/>
      <c r="Q25" s="741"/>
    </row>
    <row r="26" spans="1:20" ht="12.75" customHeight="1" thickBot="1">
      <c r="A26" s="186">
        <v>14</v>
      </c>
      <c r="B26" s="187" t="s">
        <v>453</v>
      </c>
      <c r="C26" s="187"/>
      <c r="D26" s="188">
        <v>1994</v>
      </c>
      <c r="E26" s="188" t="s">
        <v>454</v>
      </c>
      <c r="F26" s="402" t="s">
        <v>455</v>
      </c>
      <c r="G26" s="188">
        <v>2307164</v>
      </c>
      <c r="H26" s="192" t="s">
        <v>456</v>
      </c>
      <c r="I26" s="189" t="s">
        <v>828</v>
      </c>
      <c r="J26" s="203">
        <f>P25</f>
        <v>0</v>
      </c>
      <c r="Q26" s="741"/>
    </row>
    <row r="27" spans="1:20" ht="15" customHeight="1" thickBot="1">
      <c r="A27" s="186">
        <v>15</v>
      </c>
      <c r="B27" s="187" t="s">
        <v>428</v>
      </c>
      <c r="C27" s="187"/>
      <c r="D27" s="188">
        <v>2007</v>
      </c>
      <c r="E27" s="403" t="s">
        <v>318</v>
      </c>
      <c r="F27" s="188" t="s">
        <v>429</v>
      </c>
      <c r="G27" s="188" t="s">
        <v>430</v>
      </c>
      <c r="H27" s="192" t="s">
        <v>431</v>
      </c>
      <c r="I27" s="189" t="s">
        <v>828</v>
      </c>
      <c r="J27" s="203">
        <f>P25</f>
        <v>0</v>
      </c>
      <c r="Q27" s="741"/>
    </row>
    <row r="28" spans="1:20" ht="14.25" customHeight="1" thickBot="1">
      <c r="A28" s="186">
        <v>16</v>
      </c>
      <c r="B28" s="187" t="s">
        <v>444</v>
      </c>
      <c r="C28" s="187"/>
      <c r="D28" s="188">
        <v>2012</v>
      </c>
      <c r="E28" s="403" t="s">
        <v>445</v>
      </c>
      <c r="F28" s="188" t="s">
        <v>446</v>
      </c>
      <c r="G28" s="188" t="s">
        <v>447</v>
      </c>
      <c r="H28" s="192" t="s">
        <v>448</v>
      </c>
      <c r="I28" s="189" t="s">
        <v>828</v>
      </c>
      <c r="J28" s="203">
        <f>P25</f>
        <v>0</v>
      </c>
      <c r="Q28" s="741"/>
    </row>
    <row r="29" spans="1:20" ht="14.25" hidden="1" customHeight="1" thickBot="1">
      <c r="A29" s="186">
        <v>23</v>
      </c>
      <c r="B29" s="400" t="s">
        <v>373</v>
      </c>
      <c r="C29" s="765" t="s">
        <v>871</v>
      </c>
      <c r="D29" s="248">
        <v>2007</v>
      </c>
      <c r="E29" s="401" t="s">
        <v>479</v>
      </c>
      <c r="F29" s="188" t="s">
        <v>480</v>
      </c>
      <c r="G29" s="188"/>
      <c r="H29" s="192" t="s">
        <v>481</v>
      </c>
      <c r="I29" s="189" t="s">
        <v>834</v>
      </c>
      <c r="J29" s="203"/>
      <c r="Q29" s="741"/>
    </row>
    <row r="30" spans="1:20" ht="15.75" customHeight="1" thickBot="1">
      <c r="A30" s="186">
        <v>17</v>
      </c>
      <c r="B30" s="187" t="s">
        <v>449</v>
      </c>
      <c r="C30" s="187"/>
      <c r="D30" s="188">
        <v>1996</v>
      </c>
      <c r="E30" s="188" t="s">
        <v>321</v>
      </c>
      <c r="F30" s="188" t="s">
        <v>450</v>
      </c>
      <c r="G30" s="188" t="s">
        <v>451</v>
      </c>
      <c r="H30" s="192" t="s">
        <v>452</v>
      </c>
      <c r="I30" s="189" t="s">
        <v>828</v>
      </c>
      <c r="J30" s="203">
        <f>P25</f>
        <v>0</v>
      </c>
      <c r="Q30" s="741"/>
    </row>
    <row r="31" spans="1:20" ht="15" customHeight="1" thickBot="1">
      <c r="A31" s="186">
        <v>18</v>
      </c>
      <c r="B31" s="187" t="s">
        <v>394</v>
      </c>
      <c r="C31" s="187"/>
      <c r="D31" s="188">
        <v>1984</v>
      </c>
      <c r="E31" s="188" t="s">
        <v>395</v>
      </c>
      <c r="F31" s="188" t="s">
        <v>396</v>
      </c>
      <c r="G31" s="188">
        <v>358198</v>
      </c>
      <c r="H31" s="188" t="s">
        <v>397</v>
      </c>
      <c r="I31" s="189" t="s">
        <v>828</v>
      </c>
      <c r="J31" s="203">
        <f>P25</f>
        <v>0</v>
      </c>
      <c r="Q31" s="741"/>
    </row>
    <row r="32" spans="1:20" ht="18.75" customHeight="1" thickBot="1">
      <c r="A32" s="186">
        <v>19</v>
      </c>
      <c r="B32" s="187" t="s">
        <v>398</v>
      </c>
      <c r="C32" s="187"/>
      <c r="D32" s="188">
        <v>1991</v>
      </c>
      <c r="E32" s="402" t="s">
        <v>399</v>
      </c>
      <c r="F32" s="188" t="s">
        <v>400</v>
      </c>
      <c r="G32" s="188" t="s">
        <v>401</v>
      </c>
      <c r="H32" s="188" t="s">
        <v>402</v>
      </c>
      <c r="I32" s="189" t="s">
        <v>828</v>
      </c>
      <c r="J32" s="203">
        <f>P25</f>
        <v>0</v>
      </c>
      <c r="Q32" s="741"/>
    </row>
    <row r="33" spans="1:17" ht="13.5" customHeight="1" thickBot="1">
      <c r="A33" s="186">
        <v>20</v>
      </c>
      <c r="B33" s="187" t="s">
        <v>457</v>
      </c>
      <c r="C33" s="187"/>
      <c r="D33" s="188">
        <v>1994</v>
      </c>
      <c r="E33" s="188" t="s">
        <v>458</v>
      </c>
      <c r="F33" s="188" t="s">
        <v>459</v>
      </c>
      <c r="G33" s="188" t="s">
        <v>460</v>
      </c>
      <c r="H33" s="192" t="s">
        <v>461</v>
      </c>
      <c r="I33" s="189" t="s">
        <v>828</v>
      </c>
      <c r="J33" s="203">
        <f>P25</f>
        <v>0</v>
      </c>
      <c r="Q33" s="741"/>
    </row>
    <row r="34" spans="1:17" ht="14.25" customHeight="1" thickBot="1">
      <c r="A34" s="186">
        <v>21</v>
      </c>
      <c r="B34" s="187" t="s">
        <v>457</v>
      </c>
      <c r="C34" s="187"/>
      <c r="D34" s="188">
        <v>1994</v>
      </c>
      <c r="E34" s="188" t="s">
        <v>462</v>
      </c>
      <c r="F34" s="188" t="s">
        <v>463</v>
      </c>
      <c r="G34" s="188" t="s">
        <v>464</v>
      </c>
      <c r="H34" s="192" t="s">
        <v>465</v>
      </c>
      <c r="I34" s="189" t="s">
        <v>828</v>
      </c>
      <c r="J34" s="203">
        <f>P25</f>
        <v>0</v>
      </c>
      <c r="Q34" s="741"/>
    </row>
    <row r="35" spans="1:17" ht="15" customHeight="1" thickBot="1">
      <c r="A35" s="186">
        <v>22</v>
      </c>
      <c r="B35" s="187" t="s">
        <v>457</v>
      </c>
      <c r="C35" s="187"/>
      <c r="D35" s="188">
        <v>1994</v>
      </c>
      <c r="E35" s="188" t="s">
        <v>920</v>
      </c>
      <c r="F35" s="188" t="s">
        <v>922</v>
      </c>
      <c r="G35" s="188" t="s">
        <v>921</v>
      </c>
      <c r="H35" s="192" t="s">
        <v>923</v>
      </c>
      <c r="I35" s="189" t="s">
        <v>924</v>
      </c>
      <c r="J35" s="203"/>
      <c r="Q35" s="741"/>
    </row>
    <row r="36" spans="1:17" s="789" customFormat="1" ht="15" hidden="1" customHeight="1" thickBot="1">
      <c r="A36" s="462">
        <v>31</v>
      </c>
      <c r="B36" s="187" t="s">
        <v>870</v>
      </c>
      <c r="C36" s="187"/>
      <c r="D36" s="188"/>
      <c r="E36" s="188"/>
      <c r="F36" s="188"/>
      <c r="G36" s="188"/>
      <c r="H36" s="192"/>
      <c r="I36" s="189"/>
      <c r="J36" s="203"/>
    </row>
    <row r="37" spans="1:17" ht="23.25" customHeight="1" thickBot="1">
      <c r="A37" s="186"/>
      <c r="B37" s="194" t="s">
        <v>700</v>
      </c>
      <c r="C37" s="194"/>
      <c r="D37" s="188"/>
      <c r="E37" s="188"/>
      <c r="F37" s="188"/>
      <c r="G37" s="188"/>
      <c r="H37" s="192"/>
      <c r="I37" s="192"/>
      <c r="J37" s="480">
        <f>SUM(J8:J35)/1000</f>
        <v>0</v>
      </c>
    </row>
    <row r="38" spans="1:17">
      <c r="A38" s="195"/>
    </row>
    <row r="39" spans="1:17">
      <c r="A39" s="195"/>
      <c r="L39" s="479"/>
    </row>
    <row r="40" spans="1:17">
      <c r="L40" s="479"/>
      <c r="M40" s="820"/>
    </row>
    <row r="41" spans="1:17" ht="15.75" customHeight="1">
      <c r="A41" s="895" t="s">
        <v>562</v>
      </c>
      <c r="B41" s="895"/>
      <c r="C41" s="895"/>
      <c r="D41" s="895"/>
      <c r="E41" s="895"/>
      <c r="F41" s="895"/>
      <c r="G41" s="895"/>
      <c r="H41" s="811"/>
      <c r="I41" s="820"/>
      <c r="J41" s="820"/>
      <c r="K41" s="820" t="s">
        <v>878</v>
      </c>
      <c r="L41" s="479"/>
      <c r="M41" s="820"/>
    </row>
    <row r="42" spans="1:17" ht="15.6">
      <c r="A42" s="177"/>
      <c r="B42" s="177"/>
      <c r="C42" s="761"/>
      <c r="D42" s="204"/>
      <c r="E42" s="177"/>
      <c r="F42" s="177"/>
      <c r="G42" s="177"/>
      <c r="H42" s="177"/>
    </row>
    <row r="43" spans="1:17" ht="15.75" customHeight="1">
      <c r="A43" s="895" t="s">
        <v>472</v>
      </c>
      <c r="B43" s="895"/>
      <c r="C43" s="895"/>
      <c r="D43" s="895"/>
      <c r="E43" s="895"/>
      <c r="F43" s="895"/>
      <c r="G43" s="895"/>
      <c r="H43" s="820"/>
      <c r="I43" s="820"/>
      <c r="J43" s="820"/>
      <c r="K43" s="820"/>
      <c r="L43" s="820"/>
    </row>
    <row r="44" spans="1:17" ht="15.6">
      <c r="A44" s="177"/>
      <c r="B44" s="177"/>
      <c r="C44" s="761"/>
      <c r="D44" s="204"/>
      <c r="E44" s="177"/>
      <c r="F44" s="177"/>
      <c r="G44" s="177"/>
      <c r="H44" s="177"/>
    </row>
    <row r="45" spans="1:17" ht="15" customHeight="1">
      <c r="A45" s="1073" t="s">
        <v>370</v>
      </c>
      <c r="B45" s="1073"/>
      <c r="C45" s="1073"/>
      <c r="D45" s="1073"/>
      <c r="E45" s="1073"/>
      <c r="F45" s="1073"/>
      <c r="G45" s="1073"/>
      <c r="H45" s="821"/>
      <c r="I45" s="821"/>
      <c r="J45" s="821"/>
      <c r="K45" s="821"/>
      <c r="L45" s="821"/>
      <c r="M45" s="821"/>
      <c r="N45" s="821"/>
      <c r="O45" s="821"/>
      <c r="P45" s="821"/>
      <c r="Q45" s="821"/>
    </row>
    <row r="46" spans="1:17" ht="15.6">
      <c r="A46" s="177"/>
      <c r="B46" s="177"/>
      <c r="C46" s="761"/>
      <c r="D46" s="204"/>
      <c r="E46" s="177"/>
      <c r="F46" s="177"/>
      <c r="G46" s="177"/>
      <c r="H46" s="177"/>
    </row>
    <row r="47" spans="1:17" ht="15" customHeight="1">
      <c r="A47" s="1073" t="s">
        <v>816</v>
      </c>
      <c r="B47" s="1073"/>
      <c r="C47" s="1073"/>
      <c r="D47" s="1073"/>
      <c r="E47" s="1073"/>
      <c r="F47" s="1073"/>
      <c r="G47" s="1073"/>
      <c r="H47" s="822"/>
      <c r="I47" s="822"/>
      <c r="J47" s="822"/>
      <c r="K47" s="822"/>
      <c r="L47" s="822"/>
    </row>
  </sheetData>
  <mergeCells count="15">
    <mergeCell ref="L1:O3"/>
    <mergeCell ref="A41:G41"/>
    <mergeCell ref="A43:G43"/>
    <mergeCell ref="A45:G45"/>
    <mergeCell ref="A47:G47"/>
    <mergeCell ref="A3:J3"/>
    <mergeCell ref="A5:A6"/>
    <mergeCell ref="B5:B6"/>
    <mergeCell ref="D5:D6"/>
    <mergeCell ref="E5:E6"/>
    <mergeCell ref="F5:F6"/>
    <mergeCell ref="G5:G6"/>
    <mergeCell ref="H5:H6"/>
    <mergeCell ref="I5:I6"/>
    <mergeCell ref="A1:J2"/>
  </mergeCells>
  <pageMargins left="0.7" right="0.7" top="0.75" bottom="0.75" header="0.3" footer="0.3"/>
  <pageSetup paperSize="9" scale="59" orientation="portrait"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S32"/>
  <sheetViews>
    <sheetView view="pageBreakPreview" topLeftCell="A7" zoomScale="90" zoomScaleNormal="100" zoomScaleSheetLayoutView="90" workbookViewId="0">
      <selection activeCell="J40" sqref="J40"/>
    </sheetView>
  </sheetViews>
  <sheetFormatPr defaultColWidth="9.109375" defaultRowHeight="14.4"/>
  <cols>
    <col min="1" max="1" width="32.44140625" style="787" customWidth="1"/>
    <col min="2" max="2" width="17.5546875" style="787" customWidth="1"/>
    <col min="3" max="3" width="14.5546875" style="787" customWidth="1"/>
    <col min="4" max="4" width="15.44140625" style="787" customWidth="1"/>
    <col min="5" max="5" width="15.5546875" style="787" customWidth="1"/>
    <col min="6" max="6" width="16" style="787" customWidth="1"/>
    <col min="7" max="7" width="17.5546875" style="787" customWidth="1"/>
    <col min="8" max="16384" width="9.109375" style="787"/>
  </cols>
  <sheetData>
    <row r="1" spans="1:9" ht="15.6">
      <c r="A1" s="785"/>
      <c r="B1" s="785"/>
      <c r="C1" s="785"/>
      <c r="D1" s="785"/>
      <c r="E1" s="785"/>
      <c r="F1" s="785"/>
      <c r="G1" s="2" t="s">
        <v>843</v>
      </c>
    </row>
    <row r="2" spans="1:9" ht="15.6">
      <c r="A2" s="785"/>
      <c r="B2" s="785"/>
      <c r="C2" s="785"/>
      <c r="D2" s="785"/>
      <c r="E2" s="785"/>
      <c r="F2" s="785"/>
      <c r="G2" s="2" t="s">
        <v>6</v>
      </c>
    </row>
    <row r="3" spans="1:9" ht="15.6">
      <c r="A3" s="785"/>
      <c r="B3" s="785"/>
      <c r="C3" s="785"/>
      <c r="D3" s="785"/>
      <c r="E3" s="785"/>
      <c r="F3" s="785"/>
      <c r="G3" s="2" t="s">
        <v>844</v>
      </c>
    </row>
    <row r="4" spans="1:9" ht="15.6">
      <c r="A4" s="785"/>
      <c r="B4" s="785"/>
      <c r="C4" s="785"/>
      <c r="D4" s="785"/>
      <c r="E4" s="785"/>
      <c r="F4" s="785"/>
      <c r="G4" s="785"/>
    </row>
    <row r="5" spans="1:9" ht="17.399999999999999">
      <c r="A5" s="898" t="s">
        <v>845</v>
      </c>
      <c r="B5" s="898"/>
      <c r="C5" s="898"/>
      <c r="D5" s="898"/>
      <c r="E5" s="898"/>
      <c r="F5" s="898"/>
      <c r="G5" s="898"/>
    </row>
    <row r="6" spans="1:9" ht="15.6">
      <c r="A6" s="785"/>
      <c r="B6" s="785"/>
      <c r="C6" s="785"/>
      <c r="D6" s="785"/>
      <c r="E6" s="785"/>
      <c r="F6" s="785"/>
      <c r="G6" s="785"/>
    </row>
    <row r="7" spans="1:9" ht="16.2" thickBot="1">
      <c r="A7" s="785"/>
      <c r="B7" s="785"/>
      <c r="C7" s="785"/>
      <c r="D7" s="785"/>
      <c r="E7" s="785"/>
      <c r="F7" s="785"/>
      <c r="G7" s="786" t="s">
        <v>9</v>
      </c>
    </row>
    <row r="8" spans="1:9" ht="16.2" thickBot="1">
      <c r="A8" s="4" t="s">
        <v>10</v>
      </c>
      <c r="B8" s="785"/>
      <c r="C8" s="785"/>
      <c r="D8" s="785"/>
      <c r="E8" s="785"/>
      <c r="F8" s="785"/>
      <c r="G8" s="482" t="s">
        <v>808</v>
      </c>
    </row>
    <row r="9" spans="1:9" ht="16.2" thickBot="1">
      <c r="A9" s="4" t="s">
        <v>11</v>
      </c>
      <c r="B9" s="785"/>
      <c r="C9" s="785"/>
      <c r="D9" s="785"/>
      <c r="E9" s="785"/>
      <c r="F9" s="785"/>
      <c r="G9" s="790" t="s">
        <v>563</v>
      </c>
    </row>
    <row r="10" spans="1:9" ht="16.2" thickBot="1">
      <c r="A10" s="4" t="s">
        <v>12</v>
      </c>
      <c r="B10" s="883" t="s">
        <v>13</v>
      </c>
      <c r="C10" s="903"/>
      <c r="D10" s="903"/>
      <c r="E10" s="903"/>
      <c r="F10" s="904"/>
      <c r="G10" s="482" t="s">
        <v>14</v>
      </c>
    </row>
    <row r="11" spans="1:9" ht="16.2" thickBot="1">
      <c r="A11" s="4" t="s">
        <v>15</v>
      </c>
      <c r="B11" s="883" t="s">
        <v>16</v>
      </c>
      <c r="C11" s="903"/>
      <c r="D11" s="903"/>
      <c r="E11" s="903"/>
      <c r="F11" s="904"/>
      <c r="G11" s="482" t="s">
        <v>17</v>
      </c>
    </row>
    <row r="12" spans="1:9" ht="16.2" thickBot="1">
      <c r="A12" s="4" t="s">
        <v>18</v>
      </c>
      <c r="B12" s="883" t="s">
        <v>83</v>
      </c>
      <c r="C12" s="903"/>
      <c r="D12" s="903"/>
      <c r="E12" s="903"/>
      <c r="F12" s="904"/>
      <c r="G12" s="482" t="s">
        <v>19</v>
      </c>
    </row>
    <row r="13" spans="1:9" ht="16.2" thickBot="1">
      <c r="A13" s="4" t="s">
        <v>20</v>
      </c>
      <c r="B13" s="883" t="s">
        <v>21</v>
      </c>
      <c r="C13" s="903"/>
      <c r="D13" s="903"/>
      <c r="E13" s="903"/>
      <c r="F13" s="904"/>
      <c r="G13" s="482" t="s">
        <v>22</v>
      </c>
    </row>
    <row r="14" spans="1:9" ht="16.2" thickBot="1">
      <c r="A14" s="4" t="s">
        <v>23</v>
      </c>
      <c r="B14" s="43" t="s">
        <v>194</v>
      </c>
      <c r="C14" s="788"/>
      <c r="D14" s="788"/>
      <c r="E14" s="788"/>
      <c r="F14" s="788"/>
      <c r="G14" s="483" t="s">
        <v>195</v>
      </c>
      <c r="H14" s="788"/>
      <c r="I14" s="788"/>
    </row>
    <row r="15" spans="1:9" ht="16.2" thickBot="1">
      <c r="A15" s="32" t="s">
        <v>24</v>
      </c>
      <c r="B15" s="883" t="s">
        <v>862</v>
      </c>
      <c r="C15" s="903"/>
      <c r="D15" s="903"/>
      <c r="E15" s="903"/>
      <c r="F15" s="904"/>
      <c r="G15" s="482" t="s">
        <v>863</v>
      </c>
    </row>
    <row r="16" spans="1:9" ht="15.6">
      <c r="A16" s="785"/>
      <c r="B16" s="785"/>
      <c r="C16" s="785"/>
      <c r="D16" s="785"/>
      <c r="E16" s="785"/>
      <c r="F16" s="785"/>
      <c r="G16" s="785"/>
    </row>
    <row r="17" spans="1:19" ht="124.8">
      <c r="A17" s="801" t="s">
        <v>848</v>
      </c>
      <c r="B17" s="801" t="s">
        <v>849</v>
      </c>
      <c r="C17" s="801" t="s">
        <v>850</v>
      </c>
      <c r="D17" s="801" t="s">
        <v>851</v>
      </c>
      <c r="E17" s="801" t="s">
        <v>852</v>
      </c>
      <c r="F17" s="801" t="s">
        <v>853</v>
      </c>
      <c r="G17" s="801" t="s">
        <v>854</v>
      </c>
    </row>
    <row r="18" spans="1:19" ht="15.6">
      <c r="A18" s="801">
        <v>1</v>
      </c>
      <c r="B18" s="801">
        <v>2</v>
      </c>
      <c r="C18" s="801">
        <v>3</v>
      </c>
      <c r="D18" s="801">
        <v>4</v>
      </c>
      <c r="E18" s="801">
        <v>5</v>
      </c>
      <c r="F18" s="801">
        <v>6</v>
      </c>
      <c r="G18" s="801">
        <v>7</v>
      </c>
    </row>
    <row r="19" spans="1:19" ht="15.6">
      <c r="A19" s="802"/>
      <c r="B19" s="803"/>
      <c r="C19" s="804"/>
      <c r="D19" s="804"/>
      <c r="E19" s="804"/>
      <c r="F19" s="803"/>
      <c r="G19" s="805">
        <f>(A19*C19+B19*D19+E19*F19)/1000</f>
        <v>0</v>
      </c>
      <c r="H19" s="787" t="s">
        <v>864</v>
      </c>
    </row>
    <row r="20" spans="1:19" ht="15.6">
      <c r="A20" s="802"/>
      <c r="B20" s="803"/>
      <c r="C20" s="804"/>
      <c r="D20" s="804"/>
      <c r="E20" s="804"/>
      <c r="F20" s="803"/>
      <c r="G20" s="805">
        <f>(A20*B20*C20*E20)/1000</f>
        <v>0</v>
      </c>
      <c r="H20" s="787" t="s">
        <v>865</v>
      </c>
    </row>
    <row r="21" spans="1:19" ht="15.6">
      <c r="A21" s="802">
        <v>7864</v>
      </c>
      <c r="B21" s="803"/>
      <c r="C21" s="804">
        <v>30</v>
      </c>
      <c r="D21" s="804"/>
      <c r="E21" s="804">
        <v>3</v>
      </c>
      <c r="F21" s="803"/>
      <c r="G21" s="805">
        <f>(A21*C21*E21)/1000</f>
        <v>707.76</v>
      </c>
      <c r="H21" s="787" t="s">
        <v>866</v>
      </c>
    </row>
    <row r="22" spans="1:19" ht="15.6">
      <c r="A22" s="802">
        <v>3932</v>
      </c>
      <c r="B22" s="803">
        <v>3</v>
      </c>
      <c r="C22" s="804">
        <v>25</v>
      </c>
      <c r="D22" s="804"/>
      <c r="E22" s="804">
        <v>3</v>
      </c>
      <c r="F22" s="803"/>
      <c r="G22" s="805">
        <f>(A22*B22*C22*E22)/1000</f>
        <v>884.7</v>
      </c>
      <c r="H22" s="787" t="s">
        <v>867</v>
      </c>
    </row>
    <row r="23" spans="1:19" ht="15.6">
      <c r="A23" s="806" t="s">
        <v>79</v>
      </c>
      <c r="B23" s="806" t="s">
        <v>79</v>
      </c>
      <c r="C23" s="806" t="s">
        <v>79</v>
      </c>
      <c r="D23" s="806" t="s">
        <v>79</v>
      </c>
      <c r="E23" s="806" t="s">
        <v>79</v>
      </c>
      <c r="F23" s="806" t="s">
        <v>79</v>
      </c>
      <c r="G23" s="807">
        <f>SUM(G19:G22)</f>
        <v>1592.46</v>
      </c>
    </row>
    <row r="27" spans="1:19" ht="18">
      <c r="A27" s="1063" t="s">
        <v>868</v>
      </c>
      <c r="B27" s="1063"/>
      <c r="C27" s="1063"/>
      <c r="D27" s="1063"/>
      <c r="E27" s="1064"/>
      <c r="F27" s="1064"/>
      <c r="G27" s="1064"/>
      <c r="H27" s="1064"/>
      <c r="I27" s="1064"/>
      <c r="J27" s="1064"/>
      <c r="K27" s="1064"/>
      <c r="L27" s="1064"/>
      <c r="M27" s="1064"/>
      <c r="N27" s="1064"/>
      <c r="O27" s="1064"/>
      <c r="P27" s="1064"/>
      <c r="Q27" s="1064"/>
      <c r="R27" s="1064"/>
      <c r="S27" s="57"/>
    </row>
    <row r="28" spans="1:19" ht="18">
      <c r="A28" s="57"/>
      <c r="B28" s="57"/>
      <c r="C28" s="57"/>
      <c r="D28" s="57"/>
      <c r="E28" s="57"/>
      <c r="F28" s="57"/>
      <c r="G28" s="57"/>
      <c r="H28" s="57"/>
      <c r="I28" s="57"/>
      <c r="J28" s="57"/>
      <c r="K28" s="57"/>
      <c r="L28" s="57"/>
      <c r="M28" s="57"/>
      <c r="N28" s="57"/>
      <c r="O28" s="57"/>
      <c r="P28" s="57"/>
      <c r="Q28" s="57"/>
      <c r="R28" s="57"/>
      <c r="S28" s="57"/>
    </row>
    <row r="29" spans="1:19" ht="18">
      <c r="A29" s="1065" t="s">
        <v>235</v>
      </c>
      <c r="B29" s="1065"/>
      <c r="C29" s="1064"/>
      <c r="D29" s="1064"/>
      <c r="E29" s="1066"/>
      <c r="F29" s="1066"/>
      <c r="G29" s="1066"/>
      <c r="H29" s="1066"/>
      <c r="I29" s="1066"/>
      <c r="J29" s="1066"/>
      <c r="K29" s="1066"/>
      <c r="L29" s="1066"/>
      <c r="M29" s="1066"/>
      <c r="N29" s="1066"/>
      <c r="O29" s="1066"/>
      <c r="P29" s="1066"/>
      <c r="Q29" s="1066"/>
      <c r="R29" s="1066"/>
      <c r="S29" s="30"/>
    </row>
    <row r="30" spans="1:19" ht="18">
      <c r="A30" s="30"/>
      <c r="B30" s="30"/>
      <c r="C30" s="30"/>
      <c r="D30" s="30"/>
      <c r="E30" s="30"/>
      <c r="F30" s="30"/>
      <c r="G30" s="30"/>
      <c r="H30" s="30"/>
      <c r="I30" s="30"/>
      <c r="J30" s="30"/>
      <c r="K30" s="30"/>
      <c r="L30" s="30"/>
      <c r="M30" s="30"/>
      <c r="N30" s="30"/>
      <c r="O30" s="30"/>
      <c r="P30" s="30"/>
      <c r="Q30" s="30"/>
      <c r="R30" s="30"/>
      <c r="S30" s="30"/>
    </row>
    <row r="31" spans="1:19" ht="18">
      <c r="A31" s="1065" t="s">
        <v>869</v>
      </c>
      <c r="B31" s="1065"/>
      <c r="C31" s="1064"/>
      <c r="D31" s="1064"/>
      <c r="E31" s="1066"/>
      <c r="F31" s="1066"/>
      <c r="G31" s="1066"/>
      <c r="H31" s="1066"/>
      <c r="I31" s="1066"/>
      <c r="J31" s="1066"/>
      <c r="K31" s="1066"/>
      <c r="L31" s="1066"/>
      <c r="M31" s="1066"/>
      <c r="N31" s="1066"/>
      <c r="O31" s="1066"/>
      <c r="P31" s="1066"/>
      <c r="Q31" s="1066"/>
      <c r="R31" s="1066"/>
      <c r="S31" s="1066"/>
    </row>
    <row r="32" spans="1:19">
      <c r="A32" s="902"/>
      <c r="B32" s="902"/>
      <c r="C32" s="902"/>
      <c r="D32" s="902"/>
      <c r="E32" s="902"/>
      <c r="F32" s="902"/>
      <c r="G32" s="902"/>
      <c r="H32" s="902"/>
      <c r="I32" s="902"/>
      <c r="J32" s="902"/>
    </row>
  </sheetData>
  <mergeCells count="10">
    <mergeCell ref="A27:R27"/>
    <mergeCell ref="A29:R29"/>
    <mergeCell ref="A31:S31"/>
    <mergeCell ref="A32:J32"/>
    <mergeCell ref="A5:G5"/>
    <mergeCell ref="B10:F10"/>
    <mergeCell ref="B11:F11"/>
    <mergeCell ref="B12:F12"/>
    <mergeCell ref="B13:F13"/>
    <mergeCell ref="B15:F15"/>
  </mergeCells>
  <pageMargins left="0.7" right="0.7" top="0.75" bottom="0.75" header="0.3" footer="0.3"/>
  <pageSetup paperSize="9" scale="67" orientation="portrait" verticalDpi="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5"/>
  <sheetViews>
    <sheetView view="pageBreakPreview" topLeftCell="A19" zoomScale="80" zoomScaleSheetLayoutView="80" workbookViewId="0">
      <selection activeCell="B36" sqref="B36"/>
    </sheetView>
  </sheetViews>
  <sheetFormatPr defaultRowHeight="14.4"/>
  <cols>
    <col min="1" max="1" width="19.5546875" customWidth="1"/>
    <col min="2" max="2" width="13.33203125" customWidth="1"/>
    <col min="4" max="4" width="11.33203125" customWidth="1"/>
    <col min="5" max="5" width="7.44140625" customWidth="1"/>
    <col min="6" max="6" width="8" customWidth="1"/>
    <col min="7" max="7" width="11.33203125" customWidth="1"/>
    <col min="8" max="8" width="11.109375" customWidth="1"/>
    <col min="9" max="10" width="7.33203125" customWidth="1"/>
    <col min="11" max="12" width="8.109375" customWidth="1"/>
    <col min="13" max="13" width="8" customWidth="1"/>
    <col min="14" max="14" width="8.109375" customWidth="1"/>
    <col min="16" max="16" width="16.33203125" customWidth="1"/>
  </cols>
  <sheetData>
    <row r="1" spans="1:18" ht="15.6">
      <c r="A1" s="1"/>
      <c r="B1" s="1"/>
      <c r="C1" s="1"/>
      <c r="D1" s="1"/>
      <c r="E1" s="1"/>
      <c r="F1" s="1"/>
      <c r="G1" s="1"/>
      <c r="H1" s="1"/>
      <c r="I1" s="1"/>
      <c r="J1" s="1"/>
      <c r="K1" s="1"/>
      <c r="L1" s="1"/>
      <c r="M1" s="1"/>
      <c r="N1" s="1"/>
      <c r="O1" s="1"/>
      <c r="P1" s="2" t="s">
        <v>56</v>
      </c>
    </row>
    <row r="2" spans="1:18" ht="15.6">
      <c r="A2" s="1"/>
      <c r="B2" s="1"/>
      <c r="C2" s="1"/>
      <c r="D2" s="1"/>
      <c r="E2" s="1"/>
      <c r="F2" s="1"/>
      <c r="G2" s="1"/>
      <c r="H2" s="1"/>
      <c r="I2" s="1"/>
      <c r="J2" s="1"/>
      <c r="K2" s="1"/>
      <c r="L2" s="1"/>
      <c r="M2" s="1"/>
      <c r="N2" s="1"/>
      <c r="O2" s="1"/>
      <c r="P2" s="2" t="s">
        <v>6</v>
      </c>
    </row>
    <row r="3" spans="1:18" ht="15.6">
      <c r="A3" s="1"/>
      <c r="B3" s="1"/>
      <c r="C3" s="1"/>
      <c r="D3" s="1"/>
      <c r="E3" s="1"/>
      <c r="F3" s="1"/>
      <c r="G3" s="1"/>
      <c r="H3" s="1"/>
      <c r="I3" s="1"/>
      <c r="J3" s="1"/>
      <c r="K3" s="1"/>
      <c r="L3" s="1"/>
      <c r="M3" s="1"/>
      <c r="N3" s="1"/>
      <c r="O3" s="1"/>
      <c r="P3" s="2" t="s">
        <v>57</v>
      </c>
    </row>
    <row r="4" spans="1:18" ht="15.6">
      <c r="A4" s="1"/>
      <c r="B4" s="1"/>
      <c r="C4" s="1"/>
      <c r="D4" s="1"/>
      <c r="E4" s="1"/>
      <c r="F4" s="1"/>
      <c r="G4" s="1"/>
      <c r="H4" s="1"/>
      <c r="I4" s="1"/>
      <c r="J4" s="1"/>
      <c r="K4" s="1"/>
      <c r="L4" s="1"/>
      <c r="M4" s="1"/>
      <c r="N4" s="1"/>
      <c r="O4" s="1"/>
      <c r="P4" s="1"/>
    </row>
    <row r="5" spans="1:18" ht="20.399999999999999">
      <c r="A5" s="884" t="s">
        <v>58</v>
      </c>
      <c r="B5" s="884"/>
      <c r="C5" s="884"/>
      <c r="D5" s="884"/>
      <c r="E5" s="884"/>
      <c r="F5" s="884"/>
      <c r="G5" s="884"/>
      <c r="H5" s="884"/>
      <c r="I5" s="884"/>
      <c r="J5" s="884"/>
      <c r="K5" s="884"/>
      <c r="L5" s="884"/>
      <c r="M5" s="884"/>
      <c r="N5" s="884"/>
      <c r="O5" s="884"/>
      <c r="P5" s="884"/>
    </row>
    <row r="6" spans="1:18" ht="16.5" customHeight="1">
      <c r="A6" s="55"/>
      <c r="B6" s="55"/>
      <c r="C6" s="55"/>
      <c r="D6" s="55"/>
      <c r="E6" s="55"/>
      <c r="F6" s="55"/>
      <c r="G6" s="55"/>
      <c r="H6" s="55"/>
      <c r="I6" s="55"/>
      <c r="J6" s="55"/>
      <c r="K6" s="55"/>
      <c r="L6" s="55"/>
      <c r="M6" s="55"/>
      <c r="N6" s="55"/>
      <c r="O6" s="55"/>
      <c r="P6" s="55"/>
    </row>
    <row r="7" spans="1:18" ht="18.75" customHeight="1" thickBot="1">
      <c r="A7" s="55"/>
      <c r="B7" s="55"/>
      <c r="C7" s="55"/>
      <c r="D7" s="55"/>
      <c r="E7" s="55"/>
      <c r="F7" s="55"/>
      <c r="G7" s="55"/>
      <c r="H7" s="55"/>
      <c r="I7" s="55"/>
      <c r="J7" s="55"/>
      <c r="K7" s="55"/>
      <c r="L7" s="55"/>
      <c r="M7" s="55"/>
      <c r="N7" s="55"/>
      <c r="O7" s="55"/>
      <c r="P7" s="3" t="s">
        <v>9</v>
      </c>
    </row>
    <row r="8" spans="1:18" ht="16.2" thickBot="1">
      <c r="A8" s="4" t="s">
        <v>10</v>
      </c>
      <c r="B8" s="55"/>
      <c r="C8" s="55"/>
      <c r="D8" s="55"/>
      <c r="E8" s="55"/>
      <c r="F8" s="55"/>
      <c r="G8" s="55"/>
      <c r="H8" s="55"/>
      <c r="I8" s="55"/>
      <c r="J8" s="55"/>
      <c r="K8" s="55"/>
      <c r="L8" s="55"/>
      <c r="M8" s="55"/>
      <c r="N8" s="55"/>
      <c r="O8" s="55"/>
      <c r="P8" s="5" t="s">
        <v>627</v>
      </c>
    </row>
    <row r="9" spans="1:18" ht="16.2" thickBot="1">
      <c r="A9" s="4" t="s">
        <v>11</v>
      </c>
      <c r="B9" s="55"/>
      <c r="C9" s="55"/>
      <c r="D9" s="55"/>
      <c r="E9" s="55"/>
      <c r="F9" s="55"/>
      <c r="G9" s="55"/>
      <c r="H9" s="55"/>
      <c r="I9" s="55"/>
      <c r="J9" s="55"/>
      <c r="K9" s="55"/>
      <c r="L9" s="55"/>
      <c r="M9" s="55"/>
      <c r="N9" s="55"/>
      <c r="O9" s="55"/>
      <c r="P9" s="5" t="s">
        <v>197</v>
      </c>
    </row>
    <row r="10" spans="1:18" ht="32.25" customHeight="1" thickBot="1">
      <c r="A10" s="4" t="s">
        <v>12</v>
      </c>
      <c r="B10" s="55"/>
      <c r="C10" s="883" t="s">
        <v>13</v>
      </c>
      <c r="D10" s="883"/>
      <c r="E10" s="883"/>
      <c r="F10" s="883"/>
      <c r="G10" s="883"/>
      <c r="H10" s="883"/>
      <c r="I10" s="883"/>
      <c r="J10" s="883"/>
      <c r="K10" s="883"/>
      <c r="L10" s="883"/>
      <c r="M10" s="883"/>
      <c r="N10" s="883"/>
      <c r="O10" s="883"/>
      <c r="P10" s="5" t="s">
        <v>14</v>
      </c>
    </row>
    <row r="11" spans="1:18" ht="15.75" customHeight="1" thickBot="1">
      <c r="A11" s="4" t="s">
        <v>15</v>
      </c>
      <c r="B11" s="55"/>
      <c r="C11" s="883" t="s">
        <v>16</v>
      </c>
      <c r="D11" s="883"/>
      <c r="E11" s="883"/>
      <c r="F11" s="883"/>
      <c r="G11" s="883"/>
      <c r="H11" s="883"/>
      <c r="I11" s="883"/>
      <c r="J11" s="883"/>
      <c r="K11" s="883"/>
      <c r="L11" s="883"/>
      <c r="M11" s="883"/>
      <c r="N11" s="883"/>
      <c r="O11" s="883"/>
      <c r="P11" s="5" t="s">
        <v>17</v>
      </c>
    </row>
    <row r="12" spans="1:18" ht="18.75" customHeight="1" thickBot="1">
      <c r="A12" s="4" t="s">
        <v>18</v>
      </c>
      <c r="B12" s="55"/>
      <c r="C12" s="883" t="s">
        <v>143</v>
      </c>
      <c r="D12" s="883"/>
      <c r="E12" s="883"/>
      <c r="F12" s="883"/>
      <c r="G12" s="883"/>
      <c r="H12" s="883"/>
      <c r="I12" s="883"/>
      <c r="J12" s="883"/>
      <c r="K12" s="883"/>
      <c r="L12" s="883"/>
      <c r="M12" s="883"/>
      <c r="N12" s="883"/>
      <c r="O12" s="883"/>
      <c r="P12" s="5" t="s">
        <v>19</v>
      </c>
    </row>
    <row r="13" spans="1:18" ht="16.2" thickBot="1">
      <c r="A13" s="4" t="s">
        <v>20</v>
      </c>
      <c r="B13" s="55"/>
      <c r="C13" s="883" t="s">
        <v>21</v>
      </c>
      <c r="D13" s="883"/>
      <c r="E13" s="883"/>
      <c r="F13" s="883"/>
      <c r="G13" s="883"/>
      <c r="H13" s="883"/>
      <c r="I13" s="883"/>
      <c r="J13" s="883"/>
      <c r="K13" s="883"/>
      <c r="L13" s="883"/>
      <c r="M13" s="883"/>
      <c r="N13" s="883"/>
      <c r="O13" s="883"/>
      <c r="P13" s="5" t="s">
        <v>22</v>
      </c>
    </row>
    <row r="14" spans="1:18" ht="15.75" customHeight="1" thickBot="1">
      <c r="A14" s="4" t="s">
        <v>23</v>
      </c>
      <c r="B14" s="55"/>
      <c r="C14" s="43" t="s">
        <v>194</v>
      </c>
      <c r="D14" s="47"/>
      <c r="E14" s="47"/>
      <c r="F14" s="47"/>
      <c r="G14" s="47"/>
      <c r="H14" s="47"/>
      <c r="I14" s="47"/>
      <c r="J14" s="47"/>
      <c r="K14" s="47"/>
      <c r="L14" s="47"/>
      <c r="M14" s="47"/>
      <c r="N14" s="47"/>
      <c r="O14" s="47"/>
      <c r="P14" s="46" t="s">
        <v>195</v>
      </c>
      <c r="Q14" s="47"/>
      <c r="R14" s="47"/>
    </row>
    <row r="15" spans="1:18" ht="14.25" customHeight="1" thickBot="1">
      <c r="A15" s="4" t="s">
        <v>24</v>
      </c>
      <c r="B15" s="55"/>
      <c r="C15" s="883" t="s">
        <v>59</v>
      </c>
      <c r="D15" s="883"/>
      <c r="E15" s="883"/>
      <c r="F15" s="883"/>
      <c r="G15" s="883"/>
      <c r="H15" s="883"/>
      <c r="I15" s="883"/>
      <c r="J15" s="883"/>
      <c r="K15" s="883"/>
      <c r="L15" s="883"/>
      <c r="M15" s="883"/>
      <c r="N15" s="883"/>
      <c r="O15" s="883"/>
      <c r="P15" s="5" t="s">
        <v>60</v>
      </c>
    </row>
    <row r="16" spans="1:18" ht="15.6">
      <c r="A16" s="55"/>
      <c r="B16" s="55"/>
      <c r="C16" s="55"/>
      <c r="D16" s="55"/>
      <c r="E16" s="55"/>
      <c r="F16" s="55"/>
      <c r="G16" s="55"/>
      <c r="H16" s="55"/>
      <c r="I16" s="55"/>
      <c r="J16" s="55"/>
      <c r="K16" s="55"/>
      <c r="L16" s="55"/>
      <c r="M16" s="55"/>
      <c r="N16" s="55"/>
      <c r="O16" s="55"/>
      <c r="P16" s="55"/>
    </row>
    <row r="17" spans="1:16" ht="82.5" customHeight="1">
      <c r="A17" s="878" t="s">
        <v>2</v>
      </c>
      <c r="B17" s="878" t="s">
        <v>61</v>
      </c>
      <c r="C17" s="878" t="s">
        <v>62</v>
      </c>
      <c r="D17" s="878"/>
      <c r="E17" s="878" t="s">
        <v>63</v>
      </c>
      <c r="F17" s="878"/>
      <c r="G17" s="878" t="s">
        <v>64</v>
      </c>
      <c r="H17" s="878" t="s">
        <v>65</v>
      </c>
      <c r="I17" s="878"/>
      <c r="J17" s="878" t="s">
        <v>66</v>
      </c>
      <c r="K17" s="878"/>
      <c r="L17" s="878" t="s">
        <v>67</v>
      </c>
      <c r="M17" s="878"/>
      <c r="N17" s="878" t="s">
        <v>68</v>
      </c>
      <c r="O17" s="878"/>
      <c r="P17" s="878" t="s">
        <v>69</v>
      </c>
    </row>
    <row r="18" spans="1:16" ht="197.25" customHeight="1">
      <c r="A18" s="878"/>
      <c r="B18" s="878"/>
      <c r="C18" s="56" t="s">
        <v>70</v>
      </c>
      <c r="D18" s="56" t="s">
        <v>71</v>
      </c>
      <c r="E18" s="56" t="s">
        <v>72</v>
      </c>
      <c r="F18" s="56" t="s">
        <v>39</v>
      </c>
      <c r="G18" s="878"/>
      <c r="H18" s="56" t="s">
        <v>73</v>
      </c>
      <c r="I18" s="56" t="s">
        <v>39</v>
      </c>
      <c r="J18" s="56" t="s">
        <v>74</v>
      </c>
      <c r="K18" s="56" t="s">
        <v>39</v>
      </c>
      <c r="L18" s="56" t="s">
        <v>74</v>
      </c>
      <c r="M18" s="56" t="s">
        <v>39</v>
      </c>
      <c r="N18" s="56" t="s">
        <v>74</v>
      </c>
      <c r="O18" s="56" t="s">
        <v>39</v>
      </c>
      <c r="P18" s="878"/>
    </row>
    <row r="19" spans="1:16" ht="15.6">
      <c r="A19" s="56">
        <v>1</v>
      </c>
      <c r="B19" s="56">
        <v>2</v>
      </c>
      <c r="C19" s="56">
        <v>3</v>
      </c>
      <c r="D19" s="56">
        <v>4</v>
      </c>
      <c r="E19" s="56">
        <v>5</v>
      </c>
      <c r="F19" s="56">
        <v>6</v>
      </c>
      <c r="G19" s="56">
        <v>7</v>
      </c>
      <c r="H19" s="56">
        <v>8</v>
      </c>
      <c r="I19" s="56">
        <v>9</v>
      </c>
      <c r="J19" s="56">
        <v>10</v>
      </c>
      <c r="K19" s="56">
        <v>11</v>
      </c>
      <c r="L19" s="56">
        <v>12</v>
      </c>
      <c r="M19" s="56">
        <v>13</v>
      </c>
      <c r="N19" s="56">
        <v>14</v>
      </c>
      <c r="O19" s="56">
        <v>15</v>
      </c>
      <c r="P19" s="56">
        <v>16</v>
      </c>
    </row>
    <row r="20" spans="1:16" ht="31.2">
      <c r="A20" s="11" t="s">
        <v>44</v>
      </c>
      <c r="B20" s="11" t="s">
        <v>75</v>
      </c>
      <c r="C20" s="11" t="s">
        <v>76</v>
      </c>
      <c r="D20" s="11" t="s">
        <v>75</v>
      </c>
      <c r="E20" s="11" t="s">
        <v>77</v>
      </c>
      <c r="F20" s="11" t="s">
        <v>75</v>
      </c>
      <c r="G20" s="11" t="s">
        <v>75</v>
      </c>
      <c r="H20" s="11" t="s">
        <v>77</v>
      </c>
      <c r="I20" s="11" t="s">
        <v>75</v>
      </c>
      <c r="J20" s="11" t="s">
        <v>77</v>
      </c>
      <c r="K20" s="11" t="s">
        <v>75</v>
      </c>
      <c r="L20" s="11" t="s">
        <v>77</v>
      </c>
      <c r="M20" s="11" t="s">
        <v>75</v>
      </c>
      <c r="N20" s="11" t="s">
        <v>77</v>
      </c>
      <c r="O20" s="11" t="s">
        <v>75</v>
      </c>
      <c r="P20" s="11" t="s">
        <v>75</v>
      </c>
    </row>
    <row r="21" spans="1:16" ht="15.6">
      <c r="A21" s="84" t="s">
        <v>47</v>
      </c>
      <c r="B21" s="21">
        <v>242.095</v>
      </c>
      <c r="C21" s="12">
        <v>1</v>
      </c>
      <c r="D21" s="12">
        <f>B21</f>
        <v>242.095</v>
      </c>
      <c r="E21" s="60">
        <v>0</v>
      </c>
      <c r="F21" s="12">
        <v>0</v>
      </c>
      <c r="G21" s="12">
        <f>D21</f>
        <v>242.095</v>
      </c>
      <c r="H21" s="60">
        <v>0</v>
      </c>
      <c r="I21" s="12">
        <v>0</v>
      </c>
      <c r="J21" s="60">
        <v>0</v>
      </c>
      <c r="K21" s="12">
        <v>0</v>
      </c>
      <c r="L21" s="60">
        <v>0</v>
      </c>
      <c r="M21" s="12">
        <v>0</v>
      </c>
      <c r="N21" s="60">
        <v>0</v>
      </c>
      <c r="O21" s="12">
        <v>0</v>
      </c>
      <c r="P21" s="61">
        <f>G21</f>
        <v>242.095</v>
      </c>
    </row>
    <row r="22" spans="1:16" ht="15.6">
      <c r="A22" s="84" t="s">
        <v>48</v>
      </c>
      <c r="B22" s="21">
        <v>236.42099999999999</v>
      </c>
      <c r="C22" s="12">
        <v>1</v>
      </c>
      <c r="D22" s="12">
        <f t="shared" ref="D22:D35" si="0">B22</f>
        <v>236.42099999999999</v>
      </c>
      <c r="E22" s="60">
        <v>0</v>
      </c>
      <c r="F22" s="12">
        <v>0</v>
      </c>
      <c r="G22" s="12">
        <f t="shared" ref="G22:G35" si="1">D22</f>
        <v>236.42099999999999</v>
      </c>
      <c r="H22" s="60">
        <v>0</v>
      </c>
      <c r="I22" s="12">
        <v>0</v>
      </c>
      <c r="J22" s="60">
        <v>0</v>
      </c>
      <c r="K22" s="12">
        <v>0</v>
      </c>
      <c r="L22" s="60">
        <v>0</v>
      </c>
      <c r="M22" s="12">
        <v>0</v>
      </c>
      <c r="N22" s="60">
        <v>0</v>
      </c>
      <c r="O22" s="12">
        <v>0</v>
      </c>
      <c r="P22" s="61">
        <f t="shared" ref="P22:P35" si="2">G22</f>
        <v>236.42099999999999</v>
      </c>
    </row>
    <row r="23" spans="1:16" ht="15.6">
      <c r="A23" s="84" t="s">
        <v>49</v>
      </c>
      <c r="B23" s="21">
        <v>180.96600000000001</v>
      </c>
      <c r="C23" s="12">
        <v>1</v>
      </c>
      <c r="D23" s="12">
        <f t="shared" si="0"/>
        <v>180.96600000000001</v>
      </c>
      <c r="E23" s="60">
        <v>0</v>
      </c>
      <c r="F23" s="12">
        <v>0</v>
      </c>
      <c r="G23" s="12">
        <f t="shared" si="1"/>
        <v>180.96600000000001</v>
      </c>
      <c r="H23" s="60">
        <v>0</v>
      </c>
      <c r="I23" s="12">
        <v>0</v>
      </c>
      <c r="J23" s="60">
        <v>0</v>
      </c>
      <c r="K23" s="12">
        <v>0</v>
      </c>
      <c r="L23" s="60">
        <v>0</v>
      </c>
      <c r="M23" s="12">
        <v>0</v>
      </c>
      <c r="N23" s="60">
        <v>0</v>
      </c>
      <c r="O23" s="12">
        <v>0</v>
      </c>
      <c r="P23" s="61">
        <f t="shared" si="2"/>
        <v>180.96600000000001</v>
      </c>
    </row>
    <row r="24" spans="1:16" ht="15.6">
      <c r="A24" s="84" t="s">
        <v>231</v>
      </c>
      <c r="B24" s="388">
        <v>570.05799999999999</v>
      </c>
      <c r="C24" s="12">
        <v>1</v>
      </c>
      <c r="D24" s="12">
        <f t="shared" si="0"/>
        <v>570.05799999999999</v>
      </c>
      <c r="E24" s="60">
        <v>0</v>
      </c>
      <c r="F24" s="12">
        <v>0</v>
      </c>
      <c r="G24" s="12">
        <f t="shared" si="1"/>
        <v>570.05799999999999</v>
      </c>
      <c r="H24" s="60">
        <v>0</v>
      </c>
      <c r="I24" s="12">
        <v>0</v>
      </c>
      <c r="J24" s="60">
        <v>0</v>
      </c>
      <c r="K24" s="12">
        <v>0</v>
      </c>
      <c r="L24" s="60">
        <v>0</v>
      </c>
      <c r="M24" s="12">
        <v>0</v>
      </c>
      <c r="N24" s="60">
        <v>0</v>
      </c>
      <c r="O24" s="12">
        <v>0</v>
      </c>
      <c r="P24" s="61">
        <f t="shared" si="2"/>
        <v>570.05799999999999</v>
      </c>
    </row>
    <row r="25" spans="1:16" s="267" customFormat="1" ht="15.6">
      <c r="A25" s="316" t="s">
        <v>569</v>
      </c>
      <c r="B25" s="317"/>
      <c r="C25" s="12">
        <v>1</v>
      </c>
      <c r="D25" s="12">
        <f t="shared" ref="D25" si="3">B25</f>
        <v>0</v>
      </c>
      <c r="E25" s="266">
        <v>0</v>
      </c>
      <c r="F25" s="12">
        <v>0</v>
      </c>
      <c r="G25" s="12">
        <f t="shared" ref="G25" si="4">D25</f>
        <v>0</v>
      </c>
      <c r="H25" s="266">
        <v>0</v>
      </c>
      <c r="I25" s="12">
        <v>0</v>
      </c>
      <c r="J25" s="266">
        <v>0</v>
      </c>
      <c r="K25" s="12">
        <v>0</v>
      </c>
      <c r="L25" s="266">
        <v>0</v>
      </c>
      <c r="M25" s="12">
        <v>0</v>
      </c>
      <c r="N25" s="266">
        <v>0</v>
      </c>
      <c r="O25" s="12">
        <v>0</v>
      </c>
      <c r="P25" s="61">
        <f t="shared" ref="P25" si="5">G25</f>
        <v>0</v>
      </c>
    </row>
    <row r="26" spans="1:16" s="48" customFormat="1" ht="15.6">
      <c r="A26" s="164" t="s">
        <v>297</v>
      </c>
      <c r="B26" s="391">
        <v>192.91900000000001</v>
      </c>
      <c r="C26" s="165">
        <v>1</v>
      </c>
      <c r="D26" s="165">
        <f t="shared" si="0"/>
        <v>192.91900000000001</v>
      </c>
      <c r="E26" s="166">
        <v>0</v>
      </c>
      <c r="F26" s="12">
        <v>0</v>
      </c>
      <c r="G26" s="165">
        <f t="shared" si="1"/>
        <v>192.91900000000001</v>
      </c>
      <c r="H26" s="266">
        <v>0</v>
      </c>
      <c r="I26" s="12">
        <v>0</v>
      </c>
      <c r="J26" s="162">
        <v>0</v>
      </c>
      <c r="K26" s="12">
        <v>0</v>
      </c>
      <c r="L26" s="162">
        <v>0</v>
      </c>
      <c r="M26" s="12">
        <v>0</v>
      </c>
      <c r="N26" s="162">
        <v>0</v>
      </c>
      <c r="O26" s="12">
        <v>0</v>
      </c>
      <c r="P26" s="167">
        <f t="shared" si="2"/>
        <v>192.91900000000001</v>
      </c>
    </row>
    <row r="27" spans="1:16" s="48" customFormat="1" ht="15.6">
      <c r="A27" s="164" t="s">
        <v>294</v>
      </c>
      <c r="B27" s="391">
        <v>179.68</v>
      </c>
      <c r="C27" s="165">
        <v>1</v>
      </c>
      <c r="D27" s="165">
        <f t="shared" si="0"/>
        <v>179.68</v>
      </c>
      <c r="E27" s="166">
        <v>0</v>
      </c>
      <c r="F27" s="12">
        <v>0</v>
      </c>
      <c r="G27" s="165">
        <f t="shared" si="1"/>
        <v>179.68</v>
      </c>
      <c r="H27" s="266">
        <v>0</v>
      </c>
      <c r="I27" s="12">
        <v>0</v>
      </c>
      <c r="J27" s="162">
        <v>0</v>
      </c>
      <c r="K27" s="12">
        <v>0</v>
      </c>
      <c r="L27" s="162">
        <v>0</v>
      </c>
      <c r="M27" s="12">
        <v>0</v>
      </c>
      <c r="N27" s="162">
        <v>0</v>
      </c>
      <c r="O27" s="12">
        <v>0</v>
      </c>
      <c r="P27" s="167">
        <f t="shared" si="2"/>
        <v>179.68</v>
      </c>
    </row>
    <row r="28" spans="1:16" s="466" customFormat="1" ht="15.6">
      <c r="A28" s="164" t="s">
        <v>631</v>
      </c>
      <c r="B28" s="467">
        <v>161.14400000000001</v>
      </c>
      <c r="C28" s="468">
        <v>1</v>
      </c>
      <c r="D28" s="468">
        <f t="shared" si="0"/>
        <v>161.14400000000001</v>
      </c>
      <c r="E28" s="469">
        <v>0</v>
      </c>
      <c r="F28" s="468">
        <v>0</v>
      </c>
      <c r="G28" s="468">
        <f t="shared" si="1"/>
        <v>161.14400000000001</v>
      </c>
      <c r="H28" s="469">
        <v>0</v>
      </c>
      <c r="I28" s="468">
        <v>0</v>
      </c>
      <c r="J28" s="469">
        <v>0</v>
      </c>
      <c r="K28" s="468">
        <v>0</v>
      </c>
      <c r="L28" s="469">
        <v>0</v>
      </c>
      <c r="M28" s="468">
        <v>0</v>
      </c>
      <c r="N28" s="469">
        <v>0</v>
      </c>
      <c r="O28" s="468">
        <v>0</v>
      </c>
      <c r="P28" s="470">
        <f t="shared" si="2"/>
        <v>161.14400000000001</v>
      </c>
    </row>
    <row r="29" spans="1:16" s="267" customFormat="1" ht="15.6">
      <c r="A29" s="316" t="s">
        <v>568</v>
      </c>
      <c r="B29" s="317"/>
      <c r="C29" s="165">
        <v>1</v>
      </c>
      <c r="D29" s="165">
        <f t="shared" ref="D29" si="6">B29</f>
        <v>0</v>
      </c>
      <c r="E29" s="166">
        <v>0</v>
      </c>
      <c r="F29" s="12">
        <v>0</v>
      </c>
      <c r="G29" s="165">
        <f t="shared" ref="G29" si="7">D29</f>
        <v>0</v>
      </c>
      <c r="H29" s="266">
        <v>0</v>
      </c>
      <c r="I29" s="12">
        <v>0</v>
      </c>
      <c r="J29" s="266">
        <v>0</v>
      </c>
      <c r="K29" s="12">
        <v>0</v>
      </c>
      <c r="L29" s="266">
        <v>0</v>
      </c>
      <c r="M29" s="12">
        <v>0</v>
      </c>
      <c r="N29" s="266">
        <v>0</v>
      </c>
      <c r="O29" s="12">
        <v>0</v>
      </c>
      <c r="P29" s="167">
        <f t="shared" ref="P29" si="8">G29</f>
        <v>0</v>
      </c>
    </row>
    <row r="30" spans="1:16" ht="15.6">
      <c r="A30" s="84" t="s">
        <v>50</v>
      </c>
      <c r="B30" s="21">
        <v>2342.6469999999999</v>
      </c>
      <c r="C30" s="12">
        <v>1</v>
      </c>
      <c r="D30" s="12">
        <f t="shared" si="0"/>
        <v>2342.6469999999999</v>
      </c>
      <c r="E30" s="60">
        <v>0</v>
      </c>
      <c r="F30" s="12">
        <v>0</v>
      </c>
      <c r="G30" s="12">
        <f t="shared" si="1"/>
        <v>2342.6469999999999</v>
      </c>
      <c r="H30" s="60">
        <v>0</v>
      </c>
      <c r="I30" s="12">
        <v>0</v>
      </c>
      <c r="J30" s="60">
        <v>0</v>
      </c>
      <c r="K30" s="12">
        <v>0</v>
      </c>
      <c r="L30" s="60">
        <v>0</v>
      </c>
      <c r="M30" s="12">
        <v>0</v>
      </c>
      <c r="N30" s="60">
        <v>0</v>
      </c>
      <c r="O30" s="12">
        <v>0</v>
      </c>
      <c r="P30" s="61">
        <f t="shared" si="2"/>
        <v>2342.6469999999999</v>
      </c>
    </row>
    <row r="31" spans="1:16" ht="15.6">
      <c r="A31" s="84" t="s">
        <v>51</v>
      </c>
      <c r="B31" s="21">
        <v>150.17500000000001</v>
      </c>
      <c r="C31" s="12">
        <v>1</v>
      </c>
      <c r="D31" s="12">
        <f t="shared" si="0"/>
        <v>150.17500000000001</v>
      </c>
      <c r="E31" s="60">
        <v>0</v>
      </c>
      <c r="F31" s="12">
        <v>0</v>
      </c>
      <c r="G31" s="12">
        <f t="shared" si="1"/>
        <v>150.17500000000001</v>
      </c>
      <c r="H31" s="60">
        <v>0</v>
      </c>
      <c r="I31" s="12">
        <v>0</v>
      </c>
      <c r="J31" s="60">
        <v>0</v>
      </c>
      <c r="K31" s="12">
        <v>0</v>
      </c>
      <c r="L31" s="60">
        <v>0</v>
      </c>
      <c r="M31" s="12">
        <v>0</v>
      </c>
      <c r="N31" s="60">
        <v>0</v>
      </c>
      <c r="O31" s="12">
        <v>0</v>
      </c>
      <c r="P31" s="61">
        <f t="shared" si="2"/>
        <v>150.17500000000001</v>
      </c>
    </row>
    <row r="32" spans="1:16" ht="15.6">
      <c r="A32" s="84" t="s">
        <v>52</v>
      </c>
      <c r="B32" s="21">
        <v>147.148</v>
      </c>
      <c r="C32" s="12">
        <v>1</v>
      </c>
      <c r="D32" s="12">
        <f t="shared" si="0"/>
        <v>147.148</v>
      </c>
      <c r="E32" s="60">
        <v>0</v>
      </c>
      <c r="F32" s="12">
        <v>0</v>
      </c>
      <c r="G32" s="12">
        <f t="shared" si="1"/>
        <v>147.148</v>
      </c>
      <c r="H32" s="60">
        <v>0</v>
      </c>
      <c r="I32" s="12">
        <v>0</v>
      </c>
      <c r="J32" s="60">
        <v>0</v>
      </c>
      <c r="K32" s="12">
        <v>0</v>
      </c>
      <c r="L32" s="60">
        <v>0</v>
      </c>
      <c r="M32" s="12">
        <v>0</v>
      </c>
      <c r="N32" s="60">
        <v>0</v>
      </c>
      <c r="O32" s="12">
        <v>0</v>
      </c>
      <c r="P32" s="61">
        <f t="shared" si="2"/>
        <v>147.148</v>
      </c>
    </row>
    <row r="33" spans="1:19" ht="15.6">
      <c r="A33" s="84" t="s">
        <v>53</v>
      </c>
      <c r="B33" s="21">
        <v>3393.8690000000001</v>
      </c>
      <c r="C33" s="12">
        <v>1</v>
      </c>
      <c r="D33" s="12">
        <f t="shared" si="0"/>
        <v>3393.8690000000001</v>
      </c>
      <c r="E33" s="60">
        <v>0</v>
      </c>
      <c r="F33" s="12">
        <v>0</v>
      </c>
      <c r="G33" s="12">
        <f t="shared" si="1"/>
        <v>3393.8690000000001</v>
      </c>
      <c r="H33" s="60">
        <v>0</v>
      </c>
      <c r="I33" s="12">
        <v>0</v>
      </c>
      <c r="J33" s="60">
        <v>0</v>
      </c>
      <c r="K33" s="12">
        <v>0</v>
      </c>
      <c r="L33" s="60">
        <v>0</v>
      </c>
      <c r="M33" s="12">
        <v>0</v>
      </c>
      <c r="N33" s="60">
        <v>0</v>
      </c>
      <c r="O33" s="12">
        <v>0</v>
      </c>
      <c r="P33" s="61">
        <f t="shared" si="2"/>
        <v>3393.8690000000001</v>
      </c>
    </row>
    <row r="34" spans="1:19" ht="15.6">
      <c r="A34" s="84" t="s">
        <v>232</v>
      </c>
      <c r="B34" s="21">
        <v>595.25099999999998</v>
      </c>
      <c r="C34" s="12">
        <v>1</v>
      </c>
      <c r="D34" s="12">
        <f t="shared" si="0"/>
        <v>595.25099999999998</v>
      </c>
      <c r="E34" s="60">
        <v>0</v>
      </c>
      <c r="F34" s="12">
        <v>0</v>
      </c>
      <c r="G34" s="12">
        <f t="shared" si="1"/>
        <v>595.25099999999998</v>
      </c>
      <c r="H34" s="60">
        <v>0</v>
      </c>
      <c r="I34" s="12">
        <v>0</v>
      </c>
      <c r="J34" s="60">
        <v>0</v>
      </c>
      <c r="K34" s="12">
        <v>0</v>
      </c>
      <c r="L34" s="60">
        <v>0</v>
      </c>
      <c r="M34" s="12">
        <v>0</v>
      </c>
      <c r="N34" s="60">
        <v>0</v>
      </c>
      <c r="O34" s="12">
        <v>0</v>
      </c>
      <c r="P34" s="61">
        <f t="shared" si="2"/>
        <v>595.25099999999998</v>
      </c>
    </row>
    <row r="35" spans="1:19" ht="15.6">
      <c r="A35" s="84" t="s">
        <v>54</v>
      </c>
      <c r="B35" s="21">
        <v>310.78899999999999</v>
      </c>
      <c r="C35" s="12">
        <v>1</v>
      </c>
      <c r="D35" s="12">
        <f t="shared" si="0"/>
        <v>310.78899999999999</v>
      </c>
      <c r="E35" s="60">
        <v>0</v>
      </c>
      <c r="F35" s="12">
        <v>0</v>
      </c>
      <c r="G35" s="12">
        <f t="shared" si="1"/>
        <v>310.78899999999999</v>
      </c>
      <c r="H35" s="60">
        <v>0</v>
      </c>
      <c r="I35" s="12">
        <v>0</v>
      </c>
      <c r="J35" s="60">
        <v>0</v>
      </c>
      <c r="K35" s="12">
        <v>0</v>
      </c>
      <c r="L35" s="60">
        <v>0</v>
      </c>
      <c r="M35" s="12">
        <v>0</v>
      </c>
      <c r="N35" s="60">
        <v>0</v>
      </c>
      <c r="O35" s="12">
        <v>0</v>
      </c>
      <c r="P35" s="61">
        <f t="shared" si="2"/>
        <v>310.78899999999999</v>
      </c>
    </row>
    <row r="36" spans="1:19" s="48" customFormat="1" ht="15.6">
      <c r="A36" s="164" t="s">
        <v>3</v>
      </c>
      <c r="B36" s="391">
        <v>48.268000000000001</v>
      </c>
      <c r="C36" s="12">
        <v>1</v>
      </c>
      <c r="D36" s="12">
        <f t="shared" ref="D36" si="9">B36</f>
        <v>48.268000000000001</v>
      </c>
      <c r="E36" s="162">
        <v>0</v>
      </c>
      <c r="F36" s="12">
        <v>0</v>
      </c>
      <c r="G36" s="12">
        <f t="shared" ref="G36" si="10">D36</f>
        <v>48.268000000000001</v>
      </c>
      <c r="H36" s="162">
        <v>0</v>
      </c>
      <c r="I36" s="12">
        <v>0</v>
      </c>
      <c r="J36" s="162">
        <v>0</v>
      </c>
      <c r="K36" s="12">
        <v>0</v>
      </c>
      <c r="L36" s="162">
        <v>0</v>
      </c>
      <c r="M36" s="12">
        <v>0</v>
      </c>
      <c r="N36" s="162">
        <v>0</v>
      </c>
      <c r="O36" s="12">
        <v>0</v>
      </c>
      <c r="P36" s="61">
        <f t="shared" ref="P36" si="11">G36</f>
        <v>48.268000000000001</v>
      </c>
    </row>
    <row r="37" spans="1:19" ht="15.6">
      <c r="A37" s="8" t="s">
        <v>78</v>
      </c>
      <c r="B37" s="390">
        <f>SUM(B21:B36)</f>
        <v>8751.4300000000021</v>
      </c>
      <c r="C37" s="14" t="s">
        <v>79</v>
      </c>
      <c r="D37" s="13">
        <f>SUM(D21:D36)</f>
        <v>8751.4300000000021</v>
      </c>
      <c r="E37" s="8">
        <f t="shared" ref="E37:O37" si="12">SUM(E21:E35)</f>
        <v>0</v>
      </c>
      <c r="F37" s="13">
        <f t="shared" si="12"/>
        <v>0</v>
      </c>
      <c r="G37" s="13">
        <f>SUM(G21:G36)</f>
        <v>8751.4300000000021</v>
      </c>
      <c r="H37" s="8">
        <f t="shared" si="12"/>
        <v>0</v>
      </c>
      <c r="I37" s="13">
        <f t="shared" si="12"/>
        <v>0</v>
      </c>
      <c r="J37" s="8">
        <f t="shared" si="12"/>
        <v>0</v>
      </c>
      <c r="K37" s="13">
        <f t="shared" si="12"/>
        <v>0</v>
      </c>
      <c r="L37" s="8">
        <f t="shared" si="12"/>
        <v>0</v>
      </c>
      <c r="M37" s="13">
        <f t="shared" si="12"/>
        <v>0</v>
      </c>
      <c r="N37" s="8">
        <f t="shared" si="12"/>
        <v>0</v>
      </c>
      <c r="O37" s="13">
        <f t="shared" si="12"/>
        <v>0</v>
      </c>
      <c r="P37" s="89">
        <f>SUM(P21:P36)</f>
        <v>8751.4300000000021</v>
      </c>
    </row>
    <row r="38" spans="1:19" s="48" customFormat="1" ht="15.6">
      <c r="A38" s="76"/>
      <c r="B38" s="77"/>
      <c r="C38" s="78"/>
      <c r="D38" s="77"/>
      <c r="E38" s="76"/>
      <c r="F38" s="77"/>
      <c r="G38" s="77"/>
      <c r="H38" s="76"/>
      <c r="I38" s="77"/>
      <c r="J38" s="76"/>
      <c r="K38" s="77"/>
      <c r="L38" s="76"/>
      <c r="M38" s="77"/>
      <c r="N38" s="76"/>
      <c r="O38" s="77"/>
      <c r="P38" s="79"/>
    </row>
    <row r="39" spans="1:19" s="48" customFormat="1" ht="15.6">
      <c r="A39" s="76"/>
      <c r="B39" s="77"/>
      <c r="C39" s="78"/>
      <c r="D39" s="77"/>
      <c r="E39" s="76"/>
      <c r="F39" s="77"/>
      <c r="G39" s="77"/>
      <c r="H39" s="76"/>
      <c r="I39" s="77"/>
      <c r="J39" s="76"/>
      <c r="K39" s="77"/>
      <c r="L39" s="76"/>
      <c r="M39" s="77"/>
      <c r="N39" s="76"/>
      <c r="O39" s="77"/>
      <c r="P39" s="79"/>
    </row>
    <row r="40" spans="1:19" ht="20.25" customHeight="1">
      <c r="A40" s="37"/>
      <c r="B40" s="37"/>
      <c r="C40" s="37"/>
      <c r="D40" s="37"/>
      <c r="E40" s="37"/>
      <c r="F40" s="37"/>
      <c r="G40" s="37"/>
      <c r="H40" s="37"/>
      <c r="I40" s="37"/>
      <c r="J40" s="37"/>
      <c r="K40" s="37"/>
      <c r="L40" s="37"/>
      <c r="M40" s="37"/>
      <c r="N40" s="37"/>
      <c r="O40" s="37"/>
      <c r="P40" s="37"/>
    </row>
    <row r="41" spans="1:19" ht="18.75" customHeight="1">
      <c r="A41" s="882" t="s">
        <v>550</v>
      </c>
      <c r="B41" s="882"/>
      <c r="C41" s="882"/>
      <c r="D41" s="882"/>
      <c r="E41" s="882"/>
      <c r="F41" s="882"/>
      <c r="G41" s="882"/>
      <c r="H41" s="882"/>
      <c r="I41" s="882"/>
      <c r="J41" s="882"/>
      <c r="K41" s="882"/>
      <c r="L41" s="882"/>
      <c r="M41" s="882"/>
      <c r="N41" s="882"/>
      <c r="O41" s="882"/>
      <c r="P41" s="882"/>
      <c r="Q41" s="29"/>
      <c r="R41" s="29"/>
      <c r="S41" s="29"/>
    </row>
    <row r="42" spans="1:19" ht="21">
      <c r="A42" s="28"/>
      <c r="B42" s="28"/>
      <c r="C42" s="28"/>
      <c r="D42" s="28"/>
      <c r="E42" s="28"/>
      <c r="F42" s="28"/>
      <c r="G42" s="28"/>
      <c r="H42" s="28"/>
      <c r="I42" s="28"/>
      <c r="J42" s="28"/>
      <c r="K42" s="28"/>
      <c r="L42" s="28"/>
      <c r="M42" s="28"/>
      <c r="N42" s="96"/>
      <c r="O42" s="96"/>
      <c r="P42" s="96"/>
      <c r="Q42" s="29"/>
      <c r="R42" s="29"/>
      <c r="S42" s="29"/>
    </row>
    <row r="43" spans="1:19" ht="21">
      <c r="A43" s="879" t="s">
        <v>209</v>
      </c>
      <c r="B43" s="879"/>
      <c r="C43" s="879"/>
      <c r="D43" s="879"/>
      <c r="E43" s="879"/>
      <c r="F43" s="880"/>
      <c r="G43" s="880"/>
      <c r="H43" s="880"/>
      <c r="I43" s="880"/>
      <c r="J43" s="880"/>
      <c r="K43" s="880"/>
      <c r="L43" s="880"/>
      <c r="M43" s="881"/>
      <c r="N43" s="881"/>
      <c r="O43" s="881"/>
      <c r="P43" s="881"/>
      <c r="Q43" s="29"/>
      <c r="R43" s="29"/>
      <c r="S43" s="29"/>
    </row>
    <row r="44" spans="1:19" ht="21">
      <c r="A44" s="28"/>
      <c r="B44" s="28"/>
      <c r="C44" s="28"/>
      <c r="D44" s="28"/>
      <c r="E44" s="28"/>
      <c r="F44" s="28"/>
      <c r="G44" s="28"/>
      <c r="H44" s="28"/>
      <c r="I44" s="28"/>
      <c r="J44" s="28"/>
      <c r="K44" s="28"/>
      <c r="L44" s="28"/>
      <c r="M44" s="28"/>
      <c r="N44" s="96"/>
      <c r="O44" s="96"/>
      <c r="P44" s="96"/>
      <c r="Q44" s="29"/>
      <c r="R44" s="29"/>
      <c r="S44" s="29"/>
    </row>
    <row r="45" spans="1:19" ht="18" customHeight="1">
      <c r="A45" s="879" t="s">
        <v>370</v>
      </c>
      <c r="B45" s="879"/>
      <c r="C45" s="879"/>
      <c r="D45" s="879"/>
      <c r="E45" s="880"/>
      <c r="F45" s="880"/>
      <c r="G45" s="880"/>
      <c r="H45" s="880"/>
      <c r="I45" s="880"/>
      <c r="J45" s="880"/>
      <c r="K45" s="880"/>
      <c r="L45" s="880"/>
      <c r="M45" s="880"/>
      <c r="N45" s="880"/>
      <c r="O45" s="880"/>
      <c r="P45" s="880"/>
      <c r="Q45" s="880"/>
      <c r="R45" s="880"/>
      <c r="S45" s="880"/>
    </row>
  </sheetData>
  <mergeCells count="19">
    <mergeCell ref="C15:O15"/>
    <mergeCell ref="A5:P5"/>
    <mergeCell ref="C10:O10"/>
    <mergeCell ref="C11:O11"/>
    <mergeCell ref="C12:O12"/>
    <mergeCell ref="C13:O13"/>
    <mergeCell ref="P17:P18"/>
    <mergeCell ref="A17:A18"/>
    <mergeCell ref="B17:B18"/>
    <mergeCell ref="C17:D17"/>
    <mergeCell ref="A45:S45"/>
    <mergeCell ref="E17:F17"/>
    <mergeCell ref="G17:G18"/>
    <mergeCell ref="H17:I17"/>
    <mergeCell ref="A43:P43"/>
    <mergeCell ref="A41:P41"/>
    <mergeCell ref="J17:K17"/>
    <mergeCell ref="L17:M17"/>
    <mergeCell ref="N17:O17"/>
  </mergeCells>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view="pageBreakPreview" topLeftCell="A13" zoomScaleSheetLayoutView="100" workbookViewId="0">
      <selection activeCell="H21" sqref="H21"/>
    </sheetView>
  </sheetViews>
  <sheetFormatPr defaultColWidth="9.109375" defaultRowHeight="14.4"/>
  <cols>
    <col min="1" max="1" width="36.44140625" style="48" customWidth="1"/>
    <col min="2" max="2" width="18.88671875" style="48" customWidth="1"/>
    <col min="3" max="3" width="18.109375" style="48" customWidth="1"/>
    <col min="4" max="4" width="19" style="48" customWidth="1"/>
    <col min="5" max="5" width="18.109375" style="48" customWidth="1"/>
    <col min="6" max="6" width="9.109375" style="48"/>
    <col min="7" max="7" width="14" style="48" customWidth="1"/>
    <col min="8" max="8" width="14.6640625" style="48" customWidth="1"/>
    <col min="9" max="16384" width="9.109375" style="48"/>
  </cols>
  <sheetData>
    <row r="1" spans="1:5" ht="15.6">
      <c r="A1" s="88"/>
      <c r="B1" s="36"/>
      <c r="C1" s="36"/>
      <c r="D1" s="36"/>
      <c r="E1" s="39" t="s">
        <v>265</v>
      </c>
    </row>
    <row r="2" spans="1:5" ht="15.6">
      <c r="A2" s="88"/>
      <c r="B2" s="36"/>
      <c r="C2" s="36"/>
      <c r="D2" s="36"/>
      <c r="E2" s="39" t="s">
        <v>6</v>
      </c>
    </row>
    <row r="3" spans="1:5" ht="15.6">
      <c r="A3" s="88"/>
      <c r="B3" s="36"/>
      <c r="C3" s="36"/>
      <c r="D3" s="36"/>
      <c r="E3" s="39" t="s">
        <v>249</v>
      </c>
    </row>
    <row r="4" spans="1:5" ht="15.6">
      <c r="A4" s="88"/>
      <c r="B4" s="88"/>
      <c r="C4" s="88"/>
      <c r="D4" s="88"/>
      <c r="E4" s="88"/>
    </row>
    <row r="5" spans="1:5" ht="15.6">
      <c r="A5" s="895" t="s">
        <v>250</v>
      </c>
      <c r="B5" s="895"/>
      <c r="C5" s="895"/>
      <c r="D5" s="895"/>
      <c r="E5" s="895"/>
    </row>
    <row r="6" spans="1:5" ht="15.6">
      <c r="A6" s="88"/>
      <c r="B6" s="88"/>
      <c r="C6" s="88"/>
      <c r="D6" s="88"/>
      <c r="E6" s="88"/>
    </row>
    <row r="7" spans="1:5" ht="15" thickBot="1">
      <c r="A7" s="36"/>
      <c r="B7" s="36"/>
      <c r="C7" s="36"/>
      <c r="D7" s="36"/>
      <c r="E7" s="131" t="s">
        <v>9</v>
      </c>
    </row>
    <row r="8" spans="1:5" ht="15" thickBot="1">
      <c r="A8" s="40" t="s">
        <v>10</v>
      </c>
      <c r="B8" s="36"/>
      <c r="C8" s="36"/>
      <c r="D8" s="36"/>
      <c r="E8" s="132" t="s">
        <v>627</v>
      </c>
    </row>
    <row r="9" spans="1:5" ht="16.2" thickBot="1">
      <c r="A9" s="40" t="s">
        <v>11</v>
      </c>
      <c r="B9" s="36"/>
      <c r="C9" s="36"/>
      <c r="D9" s="36"/>
      <c r="E9" s="5" t="s">
        <v>197</v>
      </c>
    </row>
    <row r="10" spans="1:5" ht="62.25" customHeight="1" thickBot="1">
      <c r="A10" s="40" t="s">
        <v>12</v>
      </c>
      <c r="B10" s="887" t="s">
        <v>13</v>
      </c>
      <c r="C10" s="887"/>
      <c r="D10" s="887"/>
      <c r="E10" s="132" t="s">
        <v>14</v>
      </c>
    </row>
    <row r="11" spans="1:5" ht="31.5" customHeight="1" thickBot="1">
      <c r="A11" s="40" t="s">
        <v>15</v>
      </c>
      <c r="B11" s="887" t="s">
        <v>16</v>
      </c>
      <c r="C11" s="887"/>
      <c r="D11" s="887"/>
      <c r="E11" s="132" t="s">
        <v>17</v>
      </c>
    </row>
    <row r="12" spans="1:5" ht="15" thickBot="1">
      <c r="A12" s="40" t="s">
        <v>18</v>
      </c>
      <c r="B12" s="887" t="s">
        <v>251</v>
      </c>
      <c r="C12" s="887"/>
      <c r="D12" s="887"/>
      <c r="E12" s="132" t="s">
        <v>19</v>
      </c>
    </row>
    <row r="13" spans="1:5" ht="29.25" customHeight="1" thickBot="1">
      <c r="A13" s="40" t="s">
        <v>20</v>
      </c>
      <c r="B13" s="887" t="s">
        <v>21</v>
      </c>
      <c r="C13" s="887"/>
      <c r="D13" s="887"/>
      <c r="E13" s="132" t="s">
        <v>22</v>
      </c>
    </row>
    <row r="14" spans="1:5" ht="15" customHeight="1" thickBot="1">
      <c r="A14" s="40" t="s">
        <v>23</v>
      </c>
      <c r="B14" s="892" t="s">
        <v>194</v>
      </c>
      <c r="C14" s="893"/>
      <c r="D14" s="894"/>
      <c r="E14" s="133" t="s">
        <v>195</v>
      </c>
    </row>
    <row r="15" spans="1:5" ht="15" customHeight="1" thickBot="1">
      <c r="A15" s="40" t="s">
        <v>24</v>
      </c>
      <c r="B15" s="887" t="s">
        <v>252</v>
      </c>
      <c r="C15" s="887"/>
      <c r="D15" s="887"/>
      <c r="E15" s="132" t="s">
        <v>253</v>
      </c>
    </row>
    <row r="16" spans="1:5">
      <c r="A16" s="36"/>
      <c r="B16" s="36"/>
      <c r="C16" s="36"/>
      <c r="D16" s="36"/>
      <c r="E16" s="36"/>
    </row>
    <row r="17" spans="1:8">
      <c r="A17" s="888"/>
      <c r="B17" s="889"/>
      <c r="C17" s="889"/>
      <c r="D17" s="889"/>
      <c r="E17" s="889"/>
    </row>
    <row r="18" spans="1:8" ht="75.75" customHeight="1">
      <c r="A18" s="134" t="s">
        <v>254</v>
      </c>
      <c r="B18" s="134" t="s">
        <v>255</v>
      </c>
      <c r="C18" s="134" t="s">
        <v>256</v>
      </c>
      <c r="D18" s="134" t="s">
        <v>257</v>
      </c>
      <c r="E18" s="134" t="s">
        <v>258</v>
      </c>
    </row>
    <row r="19" spans="1:8">
      <c r="A19" s="134">
        <v>1</v>
      </c>
      <c r="B19" s="134">
        <v>2</v>
      </c>
      <c r="C19" s="134">
        <v>3</v>
      </c>
      <c r="D19" s="134">
        <v>4</v>
      </c>
      <c r="E19" s="134">
        <v>5</v>
      </c>
    </row>
    <row r="20" spans="1:8">
      <c r="A20" s="134" t="s">
        <v>516</v>
      </c>
      <c r="B20" s="134" t="s">
        <v>75</v>
      </c>
      <c r="C20" s="134" t="s">
        <v>88</v>
      </c>
      <c r="D20" s="134" t="s">
        <v>75</v>
      </c>
      <c r="E20" s="134" t="s">
        <v>75</v>
      </c>
      <c r="G20" s="168" t="s">
        <v>301</v>
      </c>
      <c r="H20" s="168">
        <v>123447543</v>
      </c>
    </row>
    <row r="21" spans="1:8">
      <c r="A21" s="135">
        <v>59</v>
      </c>
      <c r="B21" s="136">
        <f>H21</f>
        <v>10287.295249999999</v>
      </c>
      <c r="C21" s="137">
        <v>1.5</v>
      </c>
      <c r="D21" s="138">
        <f>B21*C21/100</f>
        <v>154.30942875</v>
      </c>
      <c r="E21" s="139">
        <f>D21*12</f>
        <v>1851.7131449999999</v>
      </c>
      <c r="G21" s="168" t="s">
        <v>360</v>
      </c>
      <c r="H21" s="168">
        <f>H20/12/1000</f>
        <v>10287.295249999999</v>
      </c>
    </row>
    <row r="22" spans="1:8">
      <c r="A22" s="140" t="s">
        <v>55</v>
      </c>
      <c r="B22" s="140" t="s">
        <v>79</v>
      </c>
      <c r="C22" s="140" t="s">
        <v>79</v>
      </c>
      <c r="D22" s="140" t="s">
        <v>79</v>
      </c>
      <c r="E22" s="141">
        <f>E21</f>
        <v>1851.7131449999999</v>
      </c>
    </row>
    <row r="24" spans="1:8">
      <c r="E24" s="106"/>
    </row>
    <row r="26" spans="1:8">
      <c r="A26" s="890" t="s">
        <v>551</v>
      </c>
      <c r="B26" s="890"/>
      <c r="C26" s="890"/>
      <c r="D26" s="890"/>
      <c r="E26" s="891"/>
    </row>
    <row r="27" spans="1:8">
      <c r="A27" s="110"/>
      <c r="B27" s="110"/>
      <c r="C27" s="110"/>
      <c r="D27" s="110"/>
      <c r="E27" s="128"/>
    </row>
    <row r="28" spans="1:8">
      <c r="A28" s="885" t="s">
        <v>215</v>
      </c>
      <c r="B28" s="885"/>
      <c r="C28" s="885"/>
      <c r="D28" s="885"/>
      <c r="E28" s="886"/>
    </row>
    <row r="29" spans="1:8">
      <c r="A29" s="110"/>
      <c r="B29" s="110"/>
      <c r="C29" s="110"/>
      <c r="D29" s="110"/>
      <c r="E29" s="128"/>
    </row>
    <row r="30" spans="1:8">
      <c r="A30" s="885" t="s">
        <v>371</v>
      </c>
      <c r="B30" s="885"/>
      <c r="C30" s="885"/>
      <c r="D30" s="885"/>
      <c r="E30" s="886"/>
    </row>
  </sheetData>
  <mergeCells count="11">
    <mergeCell ref="B14:D14"/>
    <mergeCell ref="A5:E5"/>
    <mergeCell ref="B10:D10"/>
    <mergeCell ref="B11:D11"/>
    <mergeCell ref="B12:D12"/>
    <mergeCell ref="B13:D13"/>
    <mergeCell ref="A28:E28"/>
    <mergeCell ref="A30:E30"/>
    <mergeCell ref="B15:D15"/>
    <mergeCell ref="A17:E17"/>
    <mergeCell ref="A26:E26"/>
  </mergeCells>
  <pageMargins left="0.7" right="0.7" top="0.75" bottom="0.75" header="0.3" footer="0.3"/>
  <pageSetup paperSize="9" scale="79"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3"/>
  <sheetViews>
    <sheetView view="pageBreakPreview" topLeftCell="A16" zoomScale="80" zoomScaleSheetLayoutView="80" workbookViewId="0">
      <selection activeCell="C22" sqref="C22"/>
    </sheetView>
  </sheetViews>
  <sheetFormatPr defaultRowHeight="14.4"/>
  <cols>
    <col min="1" max="1" width="33.33203125" customWidth="1"/>
    <col min="2" max="2" width="20" style="48" customWidth="1"/>
    <col min="3" max="3" width="21" style="48" customWidth="1"/>
    <col min="4" max="4" width="29" customWidth="1"/>
    <col min="5" max="5" width="20.109375" customWidth="1"/>
    <col min="7" max="7" width="11.33203125" bestFit="1" customWidth="1"/>
    <col min="8" max="8" width="11.5546875" customWidth="1"/>
    <col min="9" max="9" width="11.88671875" bestFit="1" customWidth="1"/>
  </cols>
  <sheetData>
    <row r="1" spans="1:19" ht="15.6">
      <c r="A1" s="1"/>
      <c r="B1" s="55"/>
      <c r="C1" s="55"/>
      <c r="D1" s="1"/>
      <c r="E1" s="2" t="s">
        <v>80</v>
      </c>
    </row>
    <row r="2" spans="1:19" ht="15.6">
      <c r="A2" s="1"/>
      <c r="B2" s="55"/>
      <c r="C2" s="55"/>
      <c r="D2" s="1"/>
      <c r="E2" s="2" t="s">
        <v>6</v>
      </c>
    </row>
    <row r="3" spans="1:19" ht="15.6">
      <c r="A3" s="1"/>
      <c r="B3" s="55"/>
      <c r="C3" s="55"/>
      <c r="D3" s="1"/>
      <c r="E3" s="2" t="s">
        <v>81</v>
      </c>
    </row>
    <row r="4" spans="1:19" ht="15.6">
      <c r="A4" s="1"/>
      <c r="B4" s="55"/>
      <c r="C4" s="55"/>
      <c r="D4" s="1"/>
      <c r="E4" s="1"/>
    </row>
    <row r="5" spans="1:19" ht="17.399999999999999">
      <c r="A5" s="898" t="s">
        <v>82</v>
      </c>
      <c r="B5" s="898"/>
      <c r="C5" s="898"/>
      <c r="D5" s="898"/>
      <c r="E5" s="898"/>
    </row>
    <row r="6" spans="1:19" ht="15.6">
      <c r="A6" s="1"/>
      <c r="B6" s="55"/>
      <c r="C6" s="55"/>
      <c r="D6" s="1"/>
      <c r="E6" s="1"/>
    </row>
    <row r="7" spans="1:19" ht="16.2" thickBot="1">
      <c r="A7" s="1"/>
      <c r="B7" s="55"/>
      <c r="C7" s="55"/>
      <c r="D7" s="1"/>
      <c r="E7" s="3" t="s">
        <v>9</v>
      </c>
    </row>
    <row r="8" spans="1:19" ht="16.2" thickBot="1">
      <c r="A8" s="4" t="s">
        <v>10</v>
      </c>
      <c r="B8" s="4"/>
      <c r="C8" s="4"/>
      <c r="D8" s="1"/>
      <c r="E8" s="5" t="s">
        <v>627</v>
      </c>
    </row>
    <row r="9" spans="1:19" ht="16.2" thickBot="1">
      <c r="A9" s="4" t="s">
        <v>11</v>
      </c>
      <c r="B9" s="4"/>
      <c r="C9" s="4"/>
      <c r="D9" s="1"/>
      <c r="E9" s="5" t="s">
        <v>197</v>
      </c>
    </row>
    <row r="10" spans="1:19" ht="44.25" customHeight="1" thickBot="1">
      <c r="A10" s="4" t="s">
        <v>12</v>
      </c>
      <c r="B10" s="883" t="s">
        <v>13</v>
      </c>
      <c r="C10" s="903"/>
      <c r="D10" s="904"/>
      <c r="E10" s="5" t="s">
        <v>14</v>
      </c>
    </row>
    <row r="11" spans="1:19" ht="32.25" customHeight="1" thickBot="1">
      <c r="A11" s="4" t="s">
        <v>15</v>
      </c>
      <c r="B11" s="883" t="s">
        <v>16</v>
      </c>
      <c r="C11" s="903"/>
      <c r="D11" s="904"/>
      <c r="E11" s="5" t="s">
        <v>17</v>
      </c>
    </row>
    <row r="12" spans="1:19" ht="15" customHeight="1" thickBot="1">
      <c r="A12" s="4" t="s">
        <v>18</v>
      </c>
      <c r="B12" s="883" t="s">
        <v>83</v>
      </c>
      <c r="C12" s="903"/>
      <c r="D12" s="904"/>
      <c r="E12" s="5" t="s">
        <v>19</v>
      </c>
    </row>
    <row r="13" spans="1:19" ht="15" customHeight="1" thickBot="1">
      <c r="A13" s="4" t="s">
        <v>20</v>
      </c>
      <c r="B13" s="883" t="s">
        <v>21</v>
      </c>
      <c r="C13" s="903"/>
      <c r="D13" s="904"/>
      <c r="E13" s="5" t="s">
        <v>22</v>
      </c>
    </row>
    <row r="14" spans="1:19" ht="16.5" customHeight="1" thickBot="1">
      <c r="A14" s="4" t="s">
        <v>23</v>
      </c>
      <c r="B14" s="883" t="s">
        <v>194</v>
      </c>
      <c r="C14" s="903"/>
      <c r="D14" s="904"/>
      <c r="E14" s="46" t="s">
        <v>195</v>
      </c>
      <c r="F14" s="47"/>
      <c r="G14" s="47"/>
      <c r="H14" s="47"/>
      <c r="I14" s="47"/>
      <c r="J14" s="47"/>
      <c r="K14" s="47"/>
      <c r="L14" s="47"/>
      <c r="M14" s="47"/>
      <c r="N14" s="47"/>
      <c r="O14" s="47"/>
      <c r="P14" s="47"/>
      <c r="Q14" s="47"/>
      <c r="R14" s="47"/>
      <c r="S14" s="47"/>
    </row>
    <row r="15" spans="1:19" ht="15" customHeight="1" thickBot="1">
      <c r="A15" s="4" t="s">
        <v>24</v>
      </c>
      <c r="B15" s="883" t="s">
        <v>84</v>
      </c>
      <c r="C15" s="903"/>
      <c r="D15" s="904"/>
      <c r="E15" s="5" t="s">
        <v>85</v>
      </c>
    </row>
    <row r="16" spans="1:19" ht="15.6">
      <c r="A16" s="1"/>
      <c r="B16" s="55"/>
      <c r="C16" s="55"/>
      <c r="D16" s="1"/>
      <c r="E16" s="1"/>
    </row>
    <row r="17" spans="1:10" ht="59.25" customHeight="1">
      <c r="A17" s="6" t="s">
        <v>146</v>
      </c>
      <c r="B17" s="58" t="s">
        <v>162</v>
      </c>
      <c r="C17" s="73" t="s">
        <v>86</v>
      </c>
      <c r="D17" s="6" t="s">
        <v>87</v>
      </c>
      <c r="E17" s="6" t="s">
        <v>212</v>
      </c>
      <c r="G17" s="896" t="s">
        <v>750</v>
      </c>
      <c r="H17" s="897"/>
      <c r="I17" s="897"/>
      <c r="J17" s="897"/>
    </row>
    <row r="18" spans="1:10" ht="15.6">
      <c r="A18" s="6">
        <v>1</v>
      </c>
      <c r="B18" s="58">
        <v>2</v>
      </c>
      <c r="C18" s="58">
        <v>3</v>
      </c>
      <c r="D18" s="69">
        <v>4</v>
      </c>
      <c r="E18" s="6">
        <v>5</v>
      </c>
    </row>
    <row r="19" spans="1:10" s="48" customFormat="1" ht="15.6">
      <c r="A19" s="58"/>
      <c r="B19" s="58" t="s">
        <v>213</v>
      </c>
      <c r="C19" s="58" t="s">
        <v>214</v>
      </c>
      <c r="D19" s="74" t="s">
        <v>88</v>
      </c>
      <c r="E19" s="58" t="s">
        <v>214</v>
      </c>
      <c r="G19" s="166" t="s">
        <v>302</v>
      </c>
      <c r="H19" s="166" t="s">
        <v>303</v>
      </c>
      <c r="I19" s="166" t="s">
        <v>175</v>
      </c>
    </row>
    <row r="20" spans="1:10" ht="30" customHeight="1">
      <c r="A20" s="73" t="s">
        <v>210</v>
      </c>
      <c r="B20" s="58"/>
      <c r="C20" s="70"/>
      <c r="D20" s="31">
        <v>6</v>
      </c>
      <c r="E20" s="24">
        <f>C20*6%</f>
        <v>0</v>
      </c>
      <c r="G20" s="169">
        <v>123447543</v>
      </c>
      <c r="H20" s="169"/>
      <c r="I20" s="169"/>
    </row>
    <row r="21" spans="1:10" ht="30.75" customHeight="1">
      <c r="A21" s="72" t="s">
        <v>211</v>
      </c>
      <c r="B21" s="97">
        <v>60</v>
      </c>
      <c r="C21" s="97">
        <f>G24</f>
        <v>107193.698803362</v>
      </c>
      <c r="D21" s="35">
        <v>6</v>
      </c>
      <c r="E21" s="24">
        <f>C21*6%</f>
        <v>6431.62192820172</v>
      </c>
      <c r="G21" s="166"/>
      <c r="H21" s="166"/>
      <c r="I21" s="166"/>
    </row>
    <row r="22" spans="1:10" ht="15.6">
      <c r="A22" s="14" t="s">
        <v>175</v>
      </c>
      <c r="B22" s="71"/>
      <c r="C22" s="71"/>
      <c r="D22" s="11" t="s">
        <v>176</v>
      </c>
      <c r="E22" s="170">
        <f>E21+E20</f>
        <v>6431.62192820172</v>
      </c>
    </row>
    <row r="23" spans="1:10" s="48" customFormat="1" ht="15.6">
      <c r="A23" s="78"/>
      <c r="B23" s="78"/>
      <c r="C23" s="78"/>
      <c r="D23" s="86"/>
      <c r="E23" s="82"/>
      <c r="G23" s="99">
        <f>G20*13.1666%</f>
        <v>16253844.196638001</v>
      </c>
    </row>
    <row r="24" spans="1:10" s="48" customFormat="1" ht="15.6">
      <c r="A24" s="78"/>
      <c r="B24" s="78"/>
      <c r="C24" s="78"/>
      <c r="D24" s="86"/>
      <c r="E24" s="82"/>
      <c r="G24" s="99">
        <f>(G20-G23)/1000</f>
        <v>107193.698803362</v>
      </c>
    </row>
    <row r="25" spans="1:10" ht="20.25" customHeight="1">
      <c r="A25" s="9"/>
      <c r="B25" s="59"/>
      <c r="C25" s="59"/>
      <c r="D25" s="9"/>
      <c r="E25" s="9"/>
    </row>
    <row r="26" spans="1:10" ht="15.6">
      <c r="A26" s="899" t="s">
        <v>551</v>
      </c>
      <c r="B26" s="899"/>
      <c r="C26" s="899"/>
      <c r="D26" s="899"/>
      <c r="E26" s="900"/>
    </row>
    <row r="27" spans="1:10" ht="15.6">
      <c r="A27" s="9"/>
      <c r="B27" s="59"/>
      <c r="C27" s="59"/>
      <c r="D27" s="9"/>
      <c r="E27" s="10"/>
    </row>
    <row r="28" spans="1:10" ht="15.6">
      <c r="A28" s="901" t="s">
        <v>215</v>
      </c>
      <c r="B28" s="901"/>
      <c r="C28" s="901"/>
      <c r="D28" s="901"/>
      <c r="E28" s="902"/>
    </row>
    <row r="29" spans="1:10" ht="15.6">
      <c r="A29" s="9"/>
      <c r="B29" s="59"/>
      <c r="C29" s="59"/>
      <c r="D29" s="9"/>
      <c r="E29" s="10"/>
    </row>
    <row r="30" spans="1:10" ht="15.6">
      <c r="A30" s="901" t="s">
        <v>372</v>
      </c>
      <c r="B30" s="901"/>
      <c r="C30" s="901"/>
      <c r="D30" s="901"/>
      <c r="E30" s="902"/>
    </row>
    <row r="31" spans="1:10" ht="15.6">
      <c r="A31" s="9"/>
      <c r="B31" s="59"/>
      <c r="C31" s="59"/>
      <c r="D31" s="9"/>
      <c r="E31" s="9"/>
    </row>
    <row r="32" spans="1:10" ht="15.6">
      <c r="A32" s="9"/>
      <c r="B32" s="59"/>
      <c r="C32" s="59"/>
      <c r="D32" s="9"/>
      <c r="E32" s="9"/>
    </row>
    <row r="33" spans="1:5" ht="15.6">
      <c r="A33" s="9"/>
      <c r="B33" s="59"/>
      <c r="C33" s="59"/>
      <c r="D33" s="9"/>
      <c r="E33" s="9"/>
    </row>
  </sheetData>
  <mergeCells count="11">
    <mergeCell ref="G17:J17"/>
    <mergeCell ref="A5:E5"/>
    <mergeCell ref="A26:E26"/>
    <mergeCell ref="A28:E28"/>
    <mergeCell ref="A30:E30"/>
    <mergeCell ref="B10:D10"/>
    <mergeCell ref="B11:D11"/>
    <mergeCell ref="B12:D12"/>
    <mergeCell ref="B13:D13"/>
    <mergeCell ref="B14:D14"/>
    <mergeCell ref="B15:D15"/>
  </mergeCell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view="pageBreakPreview" topLeftCell="A7" zoomScale="80" zoomScaleSheetLayoutView="80" workbookViewId="0">
      <selection activeCell="E20" sqref="E20"/>
    </sheetView>
  </sheetViews>
  <sheetFormatPr defaultRowHeight="14.4"/>
  <cols>
    <col min="1" max="1" width="39.109375" customWidth="1"/>
    <col min="2" max="2" width="58.33203125" customWidth="1"/>
    <col min="3" max="3" width="19.6640625" customWidth="1"/>
    <col min="5" max="5" width="13.33203125" customWidth="1"/>
    <col min="6" max="6" width="12.6640625" customWidth="1"/>
    <col min="7" max="7" width="12" bestFit="1" customWidth="1"/>
  </cols>
  <sheetData>
    <row r="1" spans="1:17" ht="15.6">
      <c r="A1" s="1"/>
      <c r="B1" s="1"/>
      <c r="C1" s="2" t="s">
        <v>89</v>
      </c>
    </row>
    <row r="2" spans="1:17" ht="15.6">
      <c r="A2" s="1"/>
      <c r="B2" s="1"/>
      <c r="C2" s="2" t="s">
        <v>6</v>
      </c>
    </row>
    <row r="3" spans="1:17" ht="15.6">
      <c r="A3" s="1"/>
      <c r="B3" s="1"/>
      <c r="C3" s="2" t="s">
        <v>90</v>
      </c>
    </row>
    <row r="4" spans="1:17" ht="15.6">
      <c r="A4" s="1"/>
      <c r="B4" s="1"/>
      <c r="C4" s="1"/>
    </row>
    <row r="5" spans="1:17" ht="17.399999999999999">
      <c r="A5" s="898" t="s">
        <v>91</v>
      </c>
      <c r="B5" s="898"/>
      <c r="C5" s="898"/>
    </row>
    <row r="6" spans="1:17" ht="15.6">
      <c r="A6" s="1"/>
      <c r="B6" s="1"/>
      <c r="C6" s="1"/>
    </row>
    <row r="7" spans="1:17" ht="16.2" thickBot="1">
      <c r="A7" s="1"/>
      <c r="B7" s="1"/>
      <c r="C7" s="3" t="s">
        <v>9</v>
      </c>
    </row>
    <row r="8" spans="1:17" ht="16.2" thickBot="1">
      <c r="A8" s="4" t="s">
        <v>10</v>
      </c>
      <c r="B8" s="1"/>
      <c r="C8" s="5" t="s">
        <v>627</v>
      </c>
    </row>
    <row r="9" spans="1:17" ht="16.2" thickBot="1">
      <c r="A9" s="4" t="s">
        <v>11</v>
      </c>
      <c r="B9" s="1"/>
      <c r="C9" s="5" t="s">
        <v>197</v>
      </c>
    </row>
    <row r="10" spans="1:17" ht="47.25" customHeight="1" thickBot="1">
      <c r="A10" s="4" t="s">
        <v>12</v>
      </c>
      <c r="B10" s="1" t="s">
        <v>13</v>
      </c>
      <c r="C10" s="5" t="s">
        <v>14</v>
      </c>
    </row>
    <row r="11" spans="1:17" ht="34.5" customHeight="1" thickBot="1">
      <c r="A11" s="4" t="s">
        <v>15</v>
      </c>
      <c r="B11" s="1" t="s">
        <v>16</v>
      </c>
      <c r="C11" s="5" t="s">
        <v>17</v>
      </c>
    </row>
    <row r="12" spans="1:17" ht="17.25" customHeight="1" thickBot="1">
      <c r="A12" s="4" t="s">
        <v>18</v>
      </c>
      <c r="B12" s="1" t="s">
        <v>83</v>
      </c>
      <c r="C12" s="5" t="s">
        <v>19</v>
      </c>
    </row>
    <row r="13" spans="1:17" ht="20.25" customHeight="1" thickBot="1">
      <c r="A13" s="4" t="s">
        <v>20</v>
      </c>
      <c r="B13" s="1" t="s">
        <v>21</v>
      </c>
      <c r="C13" s="5" t="s">
        <v>22</v>
      </c>
    </row>
    <row r="14" spans="1:17" ht="16.5" customHeight="1" thickBot="1">
      <c r="A14" s="4" t="s">
        <v>23</v>
      </c>
      <c r="B14" s="43" t="s">
        <v>194</v>
      </c>
      <c r="C14" s="46" t="s">
        <v>195</v>
      </c>
      <c r="D14" s="47"/>
      <c r="E14" s="47"/>
      <c r="F14" s="47"/>
      <c r="G14" s="47"/>
      <c r="H14" s="47"/>
      <c r="I14" s="47"/>
      <c r="J14" s="47"/>
      <c r="K14" s="47"/>
      <c r="L14" s="47"/>
      <c r="M14" s="47"/>
      <c r="N14" s="47"/>
      <c r="O14" s="47"/>
      <c r="P14" s="47"/>
      <c r="Q14" s="47"/>
    </row>
    <row r="15" spans="1:17" ht="36" customHeight="1" thickBot="1">
      <c r="A15" s="4" t="s">
        <v>24</v>
      </c>
      <c r="B15" s="1" t="s">
        <v>92</v>
      </c>
      <c r="C15" s="5" t="s">
        <v>93</v>
      </c>
    </row>
    <row r="16" spans="1:17" ht="15.6">
      <c r="A16" s="1"/>
      <c r="B16" s="1"/>
      <c r="C16" s="1"/>
    </row>
    <row r="17" spans="1:7" ht="46.8">
      <c r="A17" s="6" t="s">
        <v>86</v>
      </c>
      <c r="B17" s="6" t="s">
        <v>94</v>
      </c>
      <c r="C17" s="6" t="s">
        <v>95</v>
      </c>
    </row>
    <row r="18" spans="1:7" ht="15.6">
      <c r="A18" s="6">
        <v>1</v>
      </c>
      <c r="B18" s="6">
        <v>2</v>
      </c>
      <c r="C18" s="6">
        <v>3</v>
      </c>
      <c r="E18" s="168" t="s">
        <v>302</v>
      </c>
      <c r="F18" s="168" t="s">
        <v>303</v>
      </c>
      <c r="G18" s="168" t="s">
        <v>175</v>
      </c>
    </row>
    <row r="19" spans="1:7" ht="15.6">
      <c r="A19" s="6" t="s">
        <v>75</v>
      </c>
      <c r="B19" s="6" t="s">
        <v>88</v>
      </c>
      <c r="C19" s="6" t="s">
        <v>75</v>
      </c>
      <c r="E19" s="168">
        <v>123448000</v>
      </c>
      <c r="F19" s="168">
        <f>E19*10%</f>
        <v>12344800</v>
      </c>
      <c r="G19" s="168">
        <f>E19-F19</f>
        <v>111103200</v>
      </c>
    </row>
    <row r="20" spans="1:7" ht="15.6">
      <c r="A20" s="15">
        <f>G20</f>
        <v>111103.2</v>
      </c>
      <c r="B20" s="6">
        <v>3.5</v>
      </c>
      <c r="C20" s="16">
        <f>A20*B20/100</f>
        <v>3888.6120000000001</v>
      </c>
      <c r="E20" s="168"/>
      <c r="F20" s="168"/>
      <c r="G20" s="168">
        <f>G19/1000</f>
        <v>111103.2</v>
      </c>
    </row>
    <row r="21" spans="1:7" ht="15.6">
      <c r="A21" s="18" t="s">
        <v>78</v>
      </c>
      <c r="B21" s="17" t="s">
        <v>79</v>
      </c>
      <c r="C21" s="98">
        <f>C20</f>
        <v>3888.6120000000001</v>
      </c>
    </row>
    <row r="22" spans="1:7" s="48" customFormat="1" ht="15.6">
      <c r="A22" s="80"/>
      <c r="B22" s="81"/>
      <c r="C22" s="82"/>
    </row>
    <row r="23" spans="1:7" s="48" customFormat="1" ht="15.6">
      <c r="A23" s="80"/>
      <c r="B23" s="81"/>
      <c r="C23" s="82"/>
    </row>
    <row r="24" spans="1:7" ht="16.5" customHeight="1">
      <c r="A24" s="9"/>
      <c r="B24" s="9"/>
      <c r="C24" s="9"/>
    </row>
    <row r="25" spans="1:7" ht="19.5" customHeight="1">
      <c r="A25" s="899" t="s">
        <v>552</v>
      </c>
      <c r="B25" s="899"/>
      <c r="C25" s="899"/>
      <c r="D25" s="899"/>
      <c r="E25" s="900"/>
    </row>
    <row r="26" spans="1:7" ht="15.6">
      <c r="A26" s="59"/>
      <c r="B26" s="59"/>
      <c r="C26" s="59"/>
      <c r="D26" s="59"/>
      <c r="E26" s="54"/>
    </row>
    <row r="27" spans="1:7" ht="15.75" customHeight="1">
      <c r="A27" s="901" t="s">
        <v>215</v>
      </c>
      <c r="B27" s="901"/>
      <c r="C27" s="901"/>
      <c r="D27" s="901"/>
      <c r="E27" s="902"/>
    </row>
    <row r="28" spans="1:7" ht="15.6">
      <c r="A28" s="59"/>
      <c r="B28" s="59"/>
      <c r="C28" s="59"/>
      <c r="D28" s="59"/>
      <c r="E28" s="54"/>
    </row>
    <row r="29" spans="1:7" ht="15.75" customHeight="1">
      <c r="A29" s="901" t="s">
        <v>372</v>
      </c>
      <c r="B29" s="901"/>
      <c r="C29" s="901"/>
      <c r="D29" s="901"/>
      <c r="E29" s="902"/>
    </row>
    <row r="30" spans="1:7" ht="15.6">
      <c r="A30" s="9"/>
      <c r="B30" s="9"/>
      <c r="C30" s="9"/>
    </row>
  </sheetData>
  <mergeCells count="4">
    <mergeCell ref="A5:C5"/>
    <mergeCell ref="A25:E25"/>
    <mergeCell ref="A27:E27"/>
    <mergeCell ref="A29:E29"/>
  </mergeCells>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1"/>
  <sheetViews>
    <sheetView view="pageBreakPreview" topLeftCell="A7" zoomScale="70" zoomScaleSheetLayoutView="70" workbookViewId="0">
      <selection activeCell="D31" sqref="D31"/>
    </sheetView>
  </sheetViews>
  <sheetFormatPr defaultRowHeight="14.4"/>
  <cols>
    <col min="1" max="1" width="42.88671875" customWidth="1"/>
    <col min="2" max="2" width="23.109375" customWidth="1"/>
    <col min="3" max="3" width="39.88671875" customWidth="1"/>
    <col min="4" max="4" width="17.88671875" customWidth="1"/>
    <col min="7" max="7" width="11.5546875" bestFit="1" customWidth="1"/>
  </cols>
  <sheetData>
    <row r="1" spans="1:13" ht="15.6">
      <c r="A1" s="1"/>
      <c r="B1" s="1"/>
      <c r="C1" s="1"/>
      <c r="D1" s="2" t="s">
        <v>103</v>
      </c>
    </row>
    <row r="2" spans="1:13" ht="15.6">
      <c r="A2" s="1"/>
      <c r="B2" s="1"/>
      <c r="C2" s="1"/>
      <c r="D2" s="2" t="s">
        <v>6</v>
      </c>
    </row>
    <row r="3" spans="1:13" ht="15.6">
      <c r="A3" s="1"/>
      <c r="B3" s="1"/>
      <c r="C3" s="1"/>
      <c r="D3" s="2" t="s">
        <v>104</v>
      </c>
    </row>
    <row r="4" spans="1:13" ht="15.6">
      <c r="A4" s="1"/>
      <c r="B4" s="1"/>
      <c r="C4" s="1"/>
      <c r="D4" s="1"/>
    </row>
    <row r="5" spans="1:13" ht="17.399999999999999">
      <c r="A5" s="898" t="s">
        <v>105</v>
      </c>
      <c r="B5" s="898"/>
      <c r="C5" s="898"/>
      <c r="D5" s="898"/>
    </row>
    <row r="6" spans="1:13" ht="15.6">
      <c r="A6" s="1"/>
      <c r="B6" s="1"/>
      <c r="C6" s="1"/>
      <c r="D6" s="1"/>
    </row>
    <row r="7" spans="1:13" ht="16.2" thickBot="1">
      <c r="A7" s="1"/>
      <c r="B7" s="1"/>
      <c r="C7" s="1"/>
      <c r="D7" s="3" t="s">
        <v>9</v>
      </c>
    </row>
    <row r="8" spans="1:13" ht="16.2" thickBot="1">
      <c r="A8" s="4" t="s">
        <v>10</v>
      </c>
      <c r="B8" s="1"/>
      <c r="C8" s="1"/>
      <c r="D8" s="5" t="s">
        <v>627</v>
      </c>
    </row>
    <row r="9" spans="1:13" ht="16.2" thickBot="1">
      <c r="A9" s="4" t="s">
        <v>11</v>
      </c>
      <c r="B9" s="1"/>
      <c r="C9" s="1"/>
      <c r="D9" s="5" t="s">
        <v>197</v>
      </c>
    </row>
    <row r="10" spans="1:13" ht="46.5" customHeight="1" thickBot="1">
      <c r="A10" s="4" t="s">
        <v>12</v>
      </c>
      <c r="B10" s="883" t="s">
        <v>13</v>
      </c>
      <c r="C10" s="883"/>
      <c r="D10" s="5" t="s">
        <v>14</v>
      </c>
    </row>
    <row r="11" spans="1:13" ht="29.25" customHeight="1" thickBot="1">
      <c r="A11" s="4" t="s">
        <v>15</v>
      </c>
      <c r="B11" s="883" t="s">
        <v>16</v>
      </c>
      <c r="C11" s="883"/>
      <c r="D11" s="5" t="s">
        <v>17</v>
      </c>
    </row>
    <row r="12" spans="1:13" ht="15.75" customHeight="1" thickBot="1">
      <c r="A12" s="4" t="s">
        <v>18</v>
      </c>
      <c r="B12" s="883" t="s">
        <v>106</v>
      </c>
      <c r="C12" s="883"/>
      <c r="D12" s="5" t="s">
        <v>19</v>
      </c>
    </row>
    <row r="13" spans="1:13" ht="14.25" customHeight="1" thickBot="1">
      <c r="A13" s="4" t="s">
        <v>20</v>
      </c>
      <c r="B13" s="883" t="s">
        <v>21</v>
      </c>
      <c r="C13" s="883"/>
      <c r="D13" s="5" t="s">
        <v>22</v>
      </c>
    </row>
    <row r="14" spans="1:13" ht="15" customHeight="1" thickBot="1">
      <c r="A14" s="4" t="s">
        <v>23</v>
      </c>
      <c r="B14" s="43" t="s">
        <v>194</v>
      </c>
      <c r="C14" s="47"/>
      <c r="D14" s="46" t="s">
        <v>195</v>
      </c>
      <c r="E14" s="47"/>
      <c r="F14" s="47"/>
      <c r="G14" s="47"/>
      <c r="H14" s="47"/>
      <c r="I14" s="47"/>
      <c r="J14" s="47"/>
      <c r="K14" s="47"/>
      <c r="L14" s="47"/>
      <c r="M14" s="47"/>
    </row>
    <row r="15" spans="1:13" ht="16.5" customHeight="1" thickBot="1">
      <c r="A15" s="4" t="s">
        <v>24</v>
      </c>
      <c r="B15" s="883" t="s">
        <v>107</v>
      </c>
      <c r="C15" s="883"/>
      <c r="D15" s="5" t="s">
        <v>108</v>
      </c>
    </row>
    <row r="16" spans="1:13" ht="15.6">
      <c r="A16" s="1"/>
      <c r="B16" s="1"/>
      <c r="C16" s="1"/>
      <c r="D16" s="1"/>
    </row>
    <row r="17" spans="1:7" ht="15.6">
      <c r="A17" s="878" t="s">
        <v>109</v>
      </c>
      <c r="B17" s="878" t="s">
        <v>110</v>
      </c>
      <c r="C17" s="6" t="s">
        <v>111</v>
      </c>
      <c r="D17" s="878" t="s">
        <v>112</v>
      </c>
    </row>
    <row r="18" spans="1:7" ht="15.6">
      <c r="A18" s="878"/>
      <c r="B18" s="878"/>
      <c r="C18" s="6" t="s">
        <v>113</v>
      </c>
      <c r="D18" s="878"/>
    </row>
    <row r="19" spans="1:7" ht="15.6">
      <c r="A19" s="6">
        <v>1</v>
      </c>
      <c r="B19" s="6">
        <v>2</v>
      </c>
      <c r="C19" s="6">
        <v>3</v>
      </c>
      <c r="D19" s="6">
        <v>4</v>
      </c>
    </row>
    <row r="20" spans="1:7" ht="15.6">
      <c r="A20" s="6" t="s">
        <v>44</v>
      </c>
      <c r="B20" s="6" t="s">
        <v>76</v>
      </c>
      <c r="C20" s="6" t="s">
        <v>45</v>
      </c>
      <c r="D20" s="449" t="s">
        <v>75</v>
      </c>
      <c r="E20" s="452"/>
      <c r="F20" s="212"/>
      <c r="G20" s="212"/>
    </row>
    <row r="21" spans="1:7" ht="16.5" customHeight="1">
      <c r="A21" s="127" t="s">
        <v>114</v>
      </c>
      <c r="B21" s="382">
        <v>2.09</v>
      </c>
      <c r="C21" s="383">
        <v>15</v>
      </c>
      <c r="D21" s="450">
        <f>D22+D23</f>
        <v>425.35402715519996</v>
      </c>
      <c r="E21" s="457" t="s">
        <v>622</v>
      </c>
      <c r="F21" s="212"/>
      <c r="G21" s="453"/>
    </row>
    <row r="22" spans="1:7" ht="16.5" customHeight="1">
      <c r="A22" s="125" t="s">
        <v>533</v>
      </c>
      <c r="B22" s="243">
        <v>2.09</v>
      </c>
      <c r="C22" s="244">
        <v>1</v>
      </c>
      <c r="D22" s="451">
        <f>1.9*2.09*1*1.2*1.95*0.8*1*3489/1000</f>
        <v>25.936221167999996</v>
      </c>
      <c r="E22" s="458">
        <v>3489</v>
      </c>
      <c r="F22" s="455"/>
      <c r="G22" s="456"/>
    </row>
    <row r="23" spans="1:7" ht="16.5" customHeight="1">
      <c r="A23" s="126" t="s">
        <v>534</v>
      </c>
      <c r="B23" s="243">
        <v>2.09</v>
      </c>
      <c r="C23" s="244">
        <v>14</v>
      </c>
      <c r="D23" s="451">
        <f>1.9*2.09*1.1*1.2*1.95*0.8*14*3489/1000</f>
        <v>399.41780598719998</v>
      </c>
      <c r="E23" s="454"/>
      <c r="F23" s="212"/>
      <c r="G23" s="212"/>
    </row>
    <row r="24" spans="1:7" ht="16.5" customHeight="1">
      <c r="A24" s="127" t="s">
        <v>115</v>
      </c>
      <c r="B24" s="382">
        <v>3.98</v>
      </c>
      <c r="C24" s="383">
        <f>C25+C26</f>
        <v>11</v>
      </c>
      <c r="D24" s="387">
        <f>D26</f>
        <v>350.38843723907502</v>
      </c>
      <c r="E24" s="99"/>
    </row>
    <row r="25" spans="1:7" ht="16.5" customHeight="1">
      <c r="A25" s="125" t="s">
        <v>535</v>
      </c>
      <c r="B25" s="243">
        <v>3.98</v>
      </c>
      <c r="C25" s="244">
        <v>0</v>
      </c>
      <c r="D25" s="245">
        <v>0</v>
      </c>
      <c r="E25" s="99"/>
    </row>
    <row r="26" spans="1:7" ht="16.5" customHeight="1">
      <c r="A26" s="386" t="s">
        <v>536</v>
      </c>
      <c r="B26" s="243">
        <v>3.98</v>
      </c>
      <c r="C26" s="244">
        <v>11</v>
      </c>
      <c r="D26" s="245">
        <f>(1.9*3.98*1.1*1.2*1.95*0.8*11*3489/1000)*214/365</f>
        <v>350.38843723907502</v>
      </c>
      <c r="E26" s="99"/>
    </row>
    <row r="27" spans="1:7" s="380" customFormat="1" ht="16.5" customHeight="1">
      <c r="A27" s="386" t="s">
        <v>591</v>
      </c>
      <c r="B27" s="384">
        <v>3.26</v>
      </c>
      <c r="C27" s="385">
        <v>0</v>
      </c>
      <c r="D27" s="245">
        <f>(1.9*3.98*1.1*1.2*1.95*0.8*0*3450/1000)*214/365</f>
        <v>0</v>
      </c>
      <c r="E27" s="99"/>
    </row>
    <row r="28" spans="1:7" s="380" customFormat="1" ht="16.5" customHeight="1">
      <c r="A28" s="386" t="s">
        <v>592</v>
      </c>
      <c r="B28" s="384">
        <v>2.33</v>
      </c>
      <c r="C28" s="385">
        <v>0</v>
      </c>
      <c r="D28" s="245">
        <f>(1.9*3.98*1.1*1.2*1.95*0.8*0*3489/1000)*214/365</f>
        <v>0</v>
      </c>
      <c r="E28" s="99"/>
    </row>
    <row r="29" spans="1:7" s="380" customFormat="1" ht="16.5" customHeight="1">
      <c r="A29" s="386" t="s">
        <v>593</v>
      </c>
      <c r="B29" s="384">
        <v>1</v>
      </c>
      <c r="C29" s="385">
        <v>0</v>
      </c>
      <c r="D29" s="245">
        <f>(1.9*3.98*1.1*1.2*1.95*0.8*0*3489/1000)*214/365</f>
        <v>0</v>
      </c>
      <c r="E29" s="99"/>
    </row>
    <row r="30" spans="1:7" s="380" customFormat="1" ht="16.5" customHeight="1">
      <c r="A30" s="126" t="s">
        <v>594</v>
      </c>
      <c r="B30" s="384">
        <v>1</v>
      </c>
      <c r="C30" s="385">
        <v>0</v>
      </c>
      <c r="D30" s="245">
        <f>(1.9*3.98*1.1*1.2*1.95*0.8*0*3489/1000)*214/365</f>
        <v>0</v>
      </c>
      <c r="E30" s="99"/>
    </row>
    <row r="31" spans="1:7" ht="16.5" customHeight="1">
      <c r="A31" s="127" t="s">
        <v>116</v>
      </c>
      <c r="B31" s="11" t="s">
        <v>79</v>
      </c>
      <c r="C31" s="11" t="s">
        <v>79</v>
      </c>
      <c r="D31" s="423">
        <f>D21+D24+D27+D28+D29+D30</f>
        <v>775.74246439427498</v>
      </c>
      <c r="E31" s="99"/>
      <c r="F31" s="53"/>
    </row>
    <row r="32" spans="1:7" ht="16.5" customHeight="1">
      <c r="A32" s="127" t="s">
        <v>78</v>
      </c>
      <c r="B32" s="14" t="s">
        <v>79</v>
      </c>
      <c r="C32" s="11" t="s">
        <v>79</v>
      </c>
      <c r="D32" s="49">
        <f>D31</f>
        <v>775.74246439427498</v>
      </c>
    </row>
    <row r="33" spans="1:4" s="48" customFormat="1" ht="15.6">
      <c r="A33" s="76"/>
      <c r="B33" s="78"/>
      <c r="C33" s="86"/>
      <c r="D33" s="87"/>
    </row>
    <row r="34" spans="1:4" s="48" customFormat="1" ht="15.6">
      <c r="A34" s="76"/>
      <c r="B34" s="78"/>
      <c r="C34" s="86"/>
      <c r="D34" s="87"/>
    </row>
    <row r="35" spans="1:4" ht="18.75" customHeight="1">
      <c r="A35" s="9"/>
      <c r="B35" s="9"/>
      <c r="C35" s="9"/>
      <c r="D35" s="9"/>
    </row>
    <row r="36" spans="1:4" ht="15.75" customHeight="1">
      <c r="A36" s="899" t="s">
        <v>553</v>
      </c>
      <c r="B36" s="899"/>
      <c r="C36" s="899"/>
      <c r="D36" s="899"/>
    </row>
    <row r="37" spans="1:4" ht="15.6">
      <c r="A37" s="59"/>
      <c r="B37" s="59"/>
      <c r="C37" s="59"/>
      <c r="D37" s="59"/>
    </row>
    <row r="38" spans="1:4" ht="15.75" customHeight="1">
      <c r="A38" s="901" t="s">
        <v>215</v>
      </c>
      <c r="B38" s="901"/>
      <c r="C38" s="901"/>
      <c r="D38" s="901"/>
    </row>
    <row r="39" spans="1:4" ht="15.6">
      <c r="A39" s="59"/>
      <c r="B39" s="59"/>
      <c r="C39" s="59"/>
      <c r="D39" s="59"/>
    </row>
    <row r="40" spans="1:4" ht="15.75" customHeight="1">
      <c r="A40" s="901" t="s">
        <v>372</v>
      </c>
      <c r="B40" s="901"/>
      <c r="C40" s="901"/>
      <c r="D40" s="901"/>
    </row>
    <row r="41" spans="1:4">
      <c r="A41" s="48"/>
      <c r="B41" s="48"/>
      <c r="C41" s="48"/>
      <c r="D41" s="48"/>
    </row>
  </sheetData>
  <mergeCells count="12">
    <mergeCell ref="A38:D38"/>
    <mergeCell ref="A40:D40"/>
    <mergeCell ref="B15:C15"/>
    <mergeCell ref="A17:A18"/>
    <mergeCell ref="B17:B18"/>
    <mergeCell ref="D17:D18"/>
    <mergeCell ref="A36:D36"/>
    <mergeCell ref="A5:D5"/>
    <mergeCell ref="B10:C10"/>
    <mergeCell ref="B11:C11"/>
    <mergeCell ref="B12:C12"/>
    <mergeCell ref="B13:C13"/>
  </mergeCell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5"/>
  <sheetViews>
    <sheetView view="pageBreakPreview" topLeftCell="A10" zoomScale="90" zoomScaleNormal="100" zoomScaleSheetLayoutView="90" workbookViewId="0">
      <selection activeCell="C19" sqref="C19"/>
    </sheetView>
  </sheetViews>
  <sheetFormatPr defaultColWidth="9.109375" defaultRowHeight="14.4"/>
  <cols>
    <col min="1" max="1" width="3.5546875" style="624" customWidth="1"/>
    <col min="2" max="2" width="31.88671875" style="624" customWidth="1"/>
    <col min="3" max="3" width="10.44140625" style="624" customWidth="1"/>
    <col min="4" max="4" width="9.109375" style="624"/>
    <col min="5" max="5" width="10.88671875" style="624" customWidth="1"/>
    <col min="6" max="6" width="22.33203125" style="448" customWidth="1"/>
    <col min="7" max="7" width="1.109375" style="448" hidden="1" customWidth="1"/>
    <col min="8" max="8" width="38.5546875" style="624" customWidth="1"/>
    <col min="9" max="9" width="13.109375" style="624" customWidth="1"/>
    <col min="10" max="10" width="16.33203125" style="624" customWidth="1"/>
    <col min="11" max="11" width="13.5546875" style="624" customWidth="1"/>
    <col min="12" max="16384" width="9.109375" style="624"/>
  </cols>
  <sheetData>
    <row r="1" spans="1:14" ht="59.25" customHeight="1">
      <c r="A1" s="910" t="s">
        <v>307</v>
      </c>
      <c r="B1" s="911"/>
      <c r="C1" s="911"/>
      <c r="D1" s="911"/>
      <c r="E1" s="911"/>
      <c r="F1" s="911"/>
      <c r="G1" s="911"/>
      <c r="H1" s="911"/>
      <c r="I1" s="911"/>
      <c r="J1" s="911"/>
    </row>
    <row r="2" spans="1:14" ht="30" customHeight="1">
      <c r="A2" s="912" t="s">
        <v>607</v>
      </c>
      <c r="B2" s="912"/>
      <c r="C2" s="912"/>
      <c r="D2" s="912"/>
      <c r="E2" s="912"/>
      <c r="F2" s="912"/>
      <c r="G2" s="912"/>
      <c r="H2" s="912"/>
      <c r="I2" s="912"/>
      <c r="J2" s="912"/>
      <c r="K2" s="913" t="s">
        <v>667</v>
      </c>
      <c r="L2" s="913"/>
      <c r="M2" s="913"/>
    </row>
    <row r="3" spans="1:14" ht="15.6">
      <c r="A3" s="229"/>
      <c r="B3" s="229"/>
      <c r="C3" s="229"/>
      <c r="D3" s="229"/>
      <c r="E3" s="229"/>
      <c r="F3" s="441"/>
      <c r="G3" s="570"/>
      <c r="H3" s="424"/>
      <c r="I3" s="229"/>
      <c r="J3" s="229"/>
      <c r="K3" s="913"/>
      <c r="L3" s="913"/>
      <c r="M3" s="913"/>
    </row>
    <row r="4" spans="1:14" s="576" customFormat="1" ht="63" customHeight="1">
      <c r="A4" s="573" t="s">
        <v>308</v>
      </c>
      <c r="B4" s="573" t="s">
        <v>309</v>
      </c>
      <c r="C4" s="573" t="s">
        <v>310</v>
      </c>
      <c r="D4" s="573" t="s">
        <v>311</v>
      </c>
      <c r="E4" s="573" t="s">
        <v>312</v>
      </c>
      <c r="F4" s="574" t="s">
        <v>313</v>
      </c>
      <c r="G4" s="574" t="s">
        <v>313</v>
      </c>
      <c r="H4" s="575" t="s">
        <v>621</v>
      </c>
      <c r="I4" s="573" t="s">
        <v>528</v>
      </c>
      <c r="J4" s="573" t="s">
        <v>314</v>
      </c>
      <c r="K4" s="914" t="s">
        <v>694</v>
      </c>
      <c r="L4" s="915"/>
      <c r="M4" s="915"/>
    </row>
    <row r="5" spans="1:14" ht="15" customHeight="1">
      <c r="A5" s="230">
        <v>1</v>
      </c>
      <c r="B5" s="232" t="s">
        <v>317</v>
      </c>
      <c r="C5" s="328" t="s">
        <v>318</v>
      </c>
      <c r="D5" s="233" t="s">
        <v>319</v>
      </c>
      <c r="E5" s="234">
        <v>2007</v>
      </c>
      <c r="F5" s="442" t="s">
        <v>665</v>
      </c>
      <c r="G5" s="572" t="s">
        <v>673</v>
      </c>
      <c r="H5" s="425" t="s">
        <v>751</v>
      </c>
      <c r="I5" s="242">
        <f>K5</f>
        <v>57490.607116799991</v>
      </c>
      <c r="J5" s="230" t="str">
        <f ca="1">$J$10</f>
        <v>свыше 7 лет</v>
      </c>
      <c r="K5" s="627">
        <f>1.9*3.98*1.1*1.2*1.95*0.8*1*3692</f>
        <v>57490.607116799991</v>
      </c>
      <c r="L5" s="624" t="s">
        <v>671</v>
      </c>
    </row>
    <row r="6" spans="1:14" ht="15" customHeight="1">
      <c r="A6" s="230">
        <v>2</v>
      </c>
      <c r="B6" s="232" t="s">
        <v>320</v>
      </c>
      <c r="C6" s="437" t="s">
        <v>321</v>
      </c>
      <c r="D6" s="234" t="s">
        <v>319</v>
      </c>
      <c r="E6" s="234">
        <v>1991</v>
      </c>
      <c r="F6" s="442" t="s">
        <v>665</v>
      </c>
      <c r="G6" s="572" t="s">
        <v>673</v>
      </c>
      <c r="H6" s="425" t="s">
        <v>751</v>
      </c>
      <c r="I6" s="242">
        <f>K5</f>
        <v>57490.607116799991</v>
      </c>
      <c r="J6" s="230" t="str">
        <f t="shared" ref="J6:J13" ca="1" si="0">$J$7</f>
        <v>свыше 7 лет</v>
      </c>
    </row>
    <row r="7" spans="1:14" ht="15.75" customHeight="1">
      <c r="A7" s="230">
        <v>3</v>
      </c>
      <c r="B7" s="230" t="s">
        <v>322</v>
      </c>
      <c r="C7" s="438" t="s">
        <v>323</v>
      </c>
      <c r="D7" s="231" t="s">
        <v>319</v>
      </c>
      <c r="E7" s="231">
        <v>1994</v>
      </c>
      <c r="F7" s="442" t="s">
        <v>665</v>
      </c>
      <c r="G7" s="572" t="s">
        <v>673</v>
      </c>
      <c r="H7" s="425" t="s">
        <v>751</v>
      </c>
      <c r="I7" s="242">
        <f>K5</f>
        <v>57490.607116799991</v>
      </c>
      <c r="J7" s="230" t="str">
        <f t="shared" ca="1" si="0"/>
        <v>свыше 7 лет</v>
      </c>
    </row>
    <row r="8" spans="1:14" ht="15.75" customHeight="1">
      <c r="A8" s="230">
        <v>4</v>
      </c>
      <c r="B8" s="230" t="s">
        <v>324</v>
      </c>
      <c r="C8" s="438" t="s">
        <v>325</v>
      </c>
      <c r="D8" s="231" t="s">
        <v>319</v>
      </c>
      <c r="E8" s="231">
        <v>1994</v>
      </c>
      <c r="F8" s="442" t="s">
        <v>665</v>
      </c>
      <c r="G8" s="572" t="s">
        <v>673</v>
      </c>
      <c r="H8" s="425" t="s">
        <v>751</v>
      </c>
      <c r="I8" s="242">
        <f>K5</f>
        <v>57490.607116799991</v>
      </c>
      <c r="J8" s="230" t="str">
        <f t="shared" ca="1" si="0"/>
        <v>свыше 7 лет</v>
      </c>
    </row>
    <row r="9" spans="1:14" ht="15.75" customHeight="1">
      <c r="A9" s="230">
        <v>5</v>
      </c>
      <c r="B9" s="230" t="s">
        <v>324</v>
      </c>
      <c r="C9" s="438" t="s">
        <v>326</v>
      </c>
      <c r="D9" s="231" t="s">
        <v>319</v>
      </c>
      <c r="E9" s="231">
        <v>1994</v>
      </c>
      <c r="F9" s="442" t="s">
        <v>665</v>
      </c>
      <c r="G9" s="572" t="s">
        <v>673</v>
      </c>
      <c r="H9" s="425" t="s">
        <v>751</v>
      </c>
      <c r="I9" s="242">
        <f>K5</f>
        <v>57490.607116799991</v>
      </c>
      <c r="J9" s="230" t="str">
        <f t="shared" ca="1" si="0"/>
        <v>свыше 7 лет</v>
      </c>
      <c r="N9" s="624" t="s">
        <v>670</v>
      </c>
    </row>
    <row r="10" spans="1:14" ht="15.75" customHeight="1">
      <c r="A10" s="230">
        <v>6</v>
      </c>
      <c r="B10" s="230" t="s">
        <v>324</v>
      </c>
      <c r="C10" s="438" t="s">
        <v>327</v>
      </c>
      <c r="D10" s="231" t="s">
        <v>319</v>
      </c>
      <c r="E10" s="231">
        <v>1994</v>
      </c>
      <c r="F10" s="442" t="s">
        <v>665</v>
      </c>
      <c r="G10" s="572" t="s">
        <v>673</v>
      </c>
      <c r="H10" s="425" t="s">
        <v>751</v>
      </c>
      <c r="I10" s="242">
        <f>K5</f>
        <v>57490.607116799991</v>
      </c>
      <c r="J10" s="230" t="str">
        <f t="shared" ca="1" si="0"/>
        <v>свыше 7 лет</v>
      </c>
    </row>
    <row r="11" spans="1:14" ht="15.75" customHeight="1">
      <c r="A11" s="230">
        <v>7</v>
      </c>
      <c r="B11" s="230" t="s">
        <v>328</v>
      </c>
      <c r="C11" s="438" t="s">
        <v>329</v>
      </c>
      <c r="D11" s="231" t="s">
        <v>319</v>
      </c>
      <c r="E11" s="231">
        <v>1991</v>
      </c>
      <c r="F11" s="442" t="s">
        <v>665</v>
      </c>
      <c r="G11" s="572" t="s">
        <v>673</v>
      </c>
      <c r="H11" s="425" t="s">
        <v>751</v>
      </c>
      <c r="I11" s="242">
        <f>K5</f>
        <v>57490.607116799991</v>
      </c>
      <c r="J11" s="230" t="str">
        <f t="shared" ca="1" si="0"/>
        <v>свыше 7 лет</v>
      </c>
    </row>
    <row r="12" spans="1:14" ht="15.75" customHeight="1">
      <c r="A12" s="230">
        <v>8</v>
      </c>
      <c r="B12" s="230" t="s">
        <v>330</v>
      </c>
      <c r="C12" s="438" t="s">
        <v>331</v>
      </c>
      <c r="D12" s="231" t="s">
        <v>319</v>
      </c>
      <c r="E12" s="231">
        <v>1984</v>
      </c>
      <c r="F12" s="442" t="s">
        <v>665</v>
      </c>
      <c r="G12" s="572" t="s">
        <v>673</v>
      </c>
      <c r="H12" s="425" t="s">
        <v>751</v>
      </c>
      <c r="I12" s="242">
        <f>K5</f>
        <v>57490.607116799991</v>
      </c>
      <c r="J12" s="230" t="str">
        <f t="shared" ca="1" si="0"/>
        <v>свыше 7 лет</v>
      </c>
    </row>
    <row r="13" spans="1:14" ht="16.5" customHeight="1">
      <c r="A13" s="230">
        <v>9</v>
      </c>
      <c r="B13" s="230" t="s">
        <v>324</v>
      </c>
      <c r="C13" s="438" t="s">
        <v>332</v>
      </c>
      <c r="D13" s="231" t="s">
        <v>319</v>
      </c>
      <c r="E13" s="231">
        <v>1984</v>
      </c>
      <c r="F13" s="442" t="s">
        <v>665</v>
      </c>
      <c r="G13" s="572" t="s">
        <v>673</v>
      </c>
      <c r="H13" s="425" t="s">
        <v>751</v>
      </c>
      <c r="I13" s="242">
        <f>K5</f>
        <v>57490.607116799991</v>
      </c>
      <c r="J13" s="230" t="str">
        <f t="shared" ca="1" si="0"/>
        <v>свыше 7 лет</v>
      </c>
    </row>
    <row r="14" spans="1:14" ht="16.5" customHeight="1">
      <c r="A14" s="230">
        <v>10</v>
      </c>
      <c r="B14" s="230" t="s">
        <v>333</v>
      </c>
      <c r="C14" s="438" t="s">
        <v>334</v>
      </c>
      <c r="D14" s="231" t="s">
        <v>319</v>
      </c>
      <c r="E14" s="231">
        <v>2012</v>
      </c>
      <c r="F14" s="442" t="s">
        <v>665</v>
      </c>
      <c r="G14" s="572" t="s">
        <v>673</v>
      </c>
      <c r="H14" s="425" t="s">
        <v>751</v>
      </c>
      <c r="I14" s="242">
        <f>K5</f>
        <v>57490.607116799991</v>
      </c>
      <c r="J14" s="230" t="s">
        <v>335</v>
      </c>
    </row>
    <row r="15" spans="1:14" s="75" customFormat="1" ht="16.5" customHeight="1">
      <c r="A15" s="230">
        <v>11</v>
      </c>
      <c r="B15" s="443" t="s">
        <v>530</v>
      </c>
      <c r="C15" s="608" t="s">
        <v>531</v>
      </c>
      <c r="D15" s="609" t="s">
        <v>319</v>
      </c>
      <c r="E15" s="610">
        <v>2007</v>
      </c>
      <c r="F15" s="443" t="s">
        <v>620</v>
      </c>
      <c r="G15" s="572" t="s">
        <v>673</v>
      </c>
      <c r="H15" s="425" t="s">
        <v>751</v>
      </c>
      <c r="I15" s="242">
        <f>K5</f>
        <v>57490.607116799991</v>
      </c>
      <c r="J15" s="230" t="s">
        <v>335</v>
      </c>
      <c r="K15" s="568"/>
    </row>
    <row r="16" spans="1:14" s="75" customFormat="1" ht="16.5" customHeight="1">
      <c r="A16" s="230">
        <v>12</v>
      </c>
      <c r="B16" s="582" t="s">
        <v>742</v>
      </c>
      <c r="C16" s="611" t="s">
        <v>741</v>
      </c>
      <c r="D16" s="612" t="s">
        <v>319</v>
      </c>
      <c r="E16" s="613">
        <v>2023</v>
      </c>
      <c r="F16" s="582" t="s">
        <v>672</v>
      </c>
      <c r="G16" s="572" t="s">
        <v>673</v>
      </c>
      <c r="H16" s="425" t="s">
        <v>752</v>
      </c>
      <c r="I16" s="567">
        <f>K16</f>
        <v>52264.188287999998</v>
      </c>
      <c r="J16" s="566" t="s">
        <v>347</v>
      </c>
      <c r="K16" s="628">
        <f>1.9*3.98*1*1.2*1.95*0.8*1*3692</f>
        <v>52264.188287999998</v>
      </c>
      <c r="L16" s="625" t="s">
        <v>347</v>
      </c>
    </row>
    <row r="17" spans="1:12" s="75" customFormat="1" ht="16.5" customHeight="1">
      <c r="A17" s="230">
        <v>13</v>
      </c>
      <c r="B17" s="582" t="s">
        <v>666</v>
      </c>
      <c r="C17" s="611" t="s">
        <v>674</v>
      </c>
      <c r="D17" s="612" t="s">
        <v>316</v>
      </c>
      <c r="E17" s="613">
        <v>2023</v>
      </c>
      <c r="F17" s="582" t="s">
        <v>668</v>
      </c>
      <c r="G17" s="572" t="s">
        <v>673</v>
      </c>
      <c r="H17" s="425" t="s">
        <v>756</v>
      </c>
      <c r="I17" s="567">
        <f>K17</f>
        <v>27445.264703999997</v>
      </c>
      <c r="J17" s="230" t="s">
        <v>347</v>
      </c>
      <c r="K17" s="906">
        <f>1.9*2.09*1*1.2*1.95*0.8*3692</f>
        <v>27445.264703999997</v>
      </c>
      <c r="L17" s="909" t="s">
        <v>347</v>
      </c>
    </row>
    <row r="18" spans="1:12" s="75" customFormat="1" ht="16.5" customHeight="1">
      <c r="A18" s="230">
        <v>14</v>
      </c>
      <c r="B18" s="566" t="s">
        <v>763</v>
      </c>
      <c r="C18" s="665" t="s">
        <v>770</v>
      </c>
      <c r="D18" s="612" t="s">
        <v>316</v>
      </c>
      <c r="E18" s="613">
        <v>2023</v>
      </c>
      <c r="F18" s="582" t="s">
        <v>772</v>
      </c>
      <c r="G18" s="664"/>
      <c r="H18" s="425" t="s">
        <v>756</v>
      </c>
      <c r="I18" s="567">
        <f>K17</f>
        <v>27445.264703999997</v>
      </c>
      <c r="J18" s="230" t="s">
        <v>347</v>
      </c>
      <c r="K18" s="907"/>
      <c r="L18" s="909"/>
    </row>
    <row r="19" spans="1:12" s="75" customFormat="1" ht="16.5" customHeight="1">
      <c r="A19" s="230">
        <v>15</v>
      </c>
      <c r="B19" s="566" t="s">
        <v>763</v>
      </c>
      <c r="C19" s="665" t="s">
        <v>771</v>
      </c>
      <c r="D19" s="612" t="s">
        <v>316</v>
      </c>
      <c r="E19" s="613">
        <v>2023</v>
      </c>
      <c r="F19" s="582" t="s">
        <v>772</v>
      </c>
      <c r="G19" s="664"/>
      <c r="H19" s="425" t="s">
        <v>756</v>
      </c>
      <c r="I19" s="567">
        <f>K17</f>
        <v>27445.264703999997</v>
      </c>
      <c r="J19" s="230" t="s">
        <v>347</v>
      </c>
      <c r="K19" s="907"/>
      <c r="L19" s="909"/>
    </row>
    <row r="20" spans="1:12" ht="16.5" customHeight="1">
      <c r="A20" s="230">
        <v>16</v>
      </c>
      <c r="B20" s="230" t="s">
        <v>721</v>
      </c>
      <c r="C20" s="438" t="s">
        <v>346</v>
      </c>
      <c r="D20" s="231" t="s">
        <v>316</v>
      </c>
      <c r="E20" s="236">
        <v>2020</v>
      </c>
      <c r="F20" s="443" t="s">
        <v>608</v>
      </c>
      <c r="G20" s="572" t="s">
        <v>673</v>
      </c>
      <c r="H20" s="425" t="s">
        <v>756</v>
      </c>
      <c r="I20" s="242">
        <f>K17</f>
        <v>27445.264703999997</v>
      </c>
      <c r="J20" s="230" t="s">
        <v>347</v>
      </c>
      <c r="K20" s="908"/>
      <c r="L20" s="909"/>
    </row>
    <row r="21" spans="1:12" ht="15" customHeight="1">
      <c r="A21" s="230">
        <v>17</v>
      </c>
      <c r="B21" s="230" t="s">
        <v>315</v>
      </c>
      <c r="C21" s="438" t="s">
        <v>529</v>
      </c>
      <c r="D21" s="231" t="s">
        <v>316</v>
      </c>
      <c r="E21" s="231">
        <v>2008</v>
      </c>
      <c r="F21" s="444" t="s">
        <v>609</v>
      </c>
      <c r="G21" s="572" t="s">
        <v>673</v>
      </c>
      <c r="H21" s="425" t="s">
        <v>753</v>
      </c>
      <c r="I21" s="242">
        <f>K21</f>
        <v>30189.791174400001</v>
      </c>
      <c r="J21" s="230" t="str">
        <f ca="1">$J$9</f>
        <v>свыше 7 лет</v>
      </c>
      <c r="K21" s="627">
        <f>1.9*2.09*1.1*1.2*1.95*0.8*1*3692</f>
        <v>30189.791174400001</v>
      </c>
      <c r="L21" s="624" t="s">
        <v>671</v>
      </c>
    </row>
    <row r="22" spans="1:12" ht="16.5" customHeight="1">
      <c r="A22" s="230">
        <v>18</v>
      </c>
      <c r="B22" s="232" t="s">
        <v>336</v>
      </c>
      <c r="C22" s="438" t="s">
        <v>337</v>
      </c>
      <c r="D22" s="234" t="s">
        <v>316</v>
      </c>
      <c r="E22" s="234">
        <v>2007</v>
      </c>
      <c r="F22" s="442" t="s">
        <v>610</v>
      </c>
      <c r="G22" s="572" t="s">
        <v>673</v>
      </c>
      <c r="H22" s="425" t="s">
        <v>753</v>
      </c>
      <c r="I22" s="242">
        <f>K21</f>
        <v>30189.791174400001</v>
      </c>
      <c r="J22" s="230" t="s">
        <v>335</v>
      </c>
    </row>
    <row r="23" spans="1:12" ht="16.5" customHeight="1">
      <c r="A23" s="230">
        <v>19</v>
      </c>
      <c r="B23" s="230" t="s">
        <v>338</v>
      </c>
      <c r="C23" s="438" t="s">
        <v>339</v>
      </c>
      <c r="D23" s="231" t="s">
        <v>316</v>
      </c>
      <c r="E23" s="231">
        <v>2007</v>
      </c>
      <c r="F23" s="443" t="s">
        <v>611</v>
      </c>
      <c r="G23" s="572" t="s">
        <v>673</v>
      </c>
      <c r="H23" s="425" t="s">
        <v>753</v>
      </c>
      <c r="I23" s="242">
        <f>K21</f>
        <v>30189.791174400001</v>
      </c>
      <c r="J23" s="230" t="str">
        <f ca="1">$J$26</f>
        <v>свыше 7 лет</v>
      </c>
    </row>
    <row r="24" spans="1:12" ht="15.75" customHeight="1">
      <c r="A24" s="230">
        <v>20</v>
      </c>
      <c r="B24" s="230" t="s">
        <v>340</v>
      </c>
      <c r="C24" s="438" t="s">
        <v>341</v>
      </c>
      <c r="D24" s="231" t="s">
        <v>316</v>
      </c>
      <c r="E24" s="231">
        <v>2013</v>
      </c>
      <c r="F24" s="443" t="s">
        <v>612</v>
      </c>
      <c r="G24" s="572" t="s">
        <v>673</v>
      </c>
      <c r="H24" s="425" t="s">
        <v>753</v>
      </c>
      <c r="I24" s="242">
        <f>K21</f>
        <v>30189.791174400001</v>
      </c>
      <c r="J24" s="230" t="str">
        <f ca="1">$J$26</f>
        <v>свыше 7 лет</v>
      </c>
    </row>
    <row r="25" spans="1:12" ht="15.75" customHeight="1">
      <c r="A25" s="230">
        <v>21</v>
      </c>
      <c r="B25" s="230" t="s">
        <v>342</v>
      </c>
      <c r="C25" s="439" t="s">
        <v>343</v>
      </c>
      <c r="D25" s="231" t="s">
        <v>316</v>
      </c>
      <c r="E25" s="231">
        <v>2008</v>
      </c>
      <c r="F25" s="443" t="s">
        <v>613</v>
      </c>
      <c r="G25" s="572" t="s">
        <v>673</v>
      </c>
      <c r="H25" s="425" t="s">
        <v>753</v>
      </c>
      <c r="I25" s="242">
        <f>K21</f>
        <v>30189.791174400001</v>
      </c>
      <c r="J25" s="230" t="str">
        <f ca="1">$J$9</f>
        <v>свыше 7 лет</v>
      </c>
    </row>
    <row r="26" spans="1:12" ht="16.5" customHeight="1">
      <c r="A26" s="230">
        <v>22</v>
      </c>
      <c r="B26" s="230" t="s">
        <v>344</v>
      </c>
      <c r="C26" s="438" t="s">
        <v>345</v>
      </c>
      <c r="D26" s="231" t="s">
        <v>316</v>
      </c>
      <c r="E26" s="231">
        <v>2007</v>
      </c>
      <c r="F26" s="443" t="s">
        <v>613</v>
      </c>
      <c r="G26" s="572" t="s">
        <v>673</v>
      </c>
      <c r="H26" s="425" t="s">
        <v>753</v>
      </c>
      <c r="I26" s="242">
        <f>K21</f>
        <v>30189.791174400001</v>
      </c>
      <c r="J26" s="230" t="str">
        <f ca="1">J23</f>
        <v>свыше 7 лет</v>
      </c>
    </row>
    <row r="27" spans="1:12" ht="16.5" customHeight="1">
      <c r="A27" s="230">
        <v>23</v>
      </c>
      <c r="B27" s="230" t="s">
        <v>340</v>
      </c>
      <c r="C27" s="438" t="s">
        <v>348</v>
      </c>
      <c r="D27" s="231" t="s">
        <v>316</v>
      </c>
      <c r="E27" s="231">
        <v>2013</v>
      </c>
      <c r="F27" s="443" t="s">
        <v>614</v>
      </c>
      <c r="G27" s="572" t="s">
        <v>673</v>
      </c>
      <c r="H27" s="425" t="s">
        <v>753</v>
      </c>
      <c r="I27" s="242">
        <f>K21</f>
        <v>30189.791174400001</v>
      </c>
      <c r="J27" s="230" t="str">
        <f ca="1">$J$9</f>
        <v>свыше 7 лет</v>
      </c>
    </row>
    <row r="28" spans="1:12" ht="16.5" customHeight="1">
      <c r="A28" s="230">
        <v>24</v>
      </c>
      <c r="B28" s="230" t="s">
        <v>349</v>
      </c>
      <c r="C28" s="438" t="s">
        <v>350</v>
      </c>
      <c r="D28" s="231" t="s">
        <v>316</v>
      </c>
      <c r="E28" s="231">
        <v>2003</v>
      </c>
      <c r="F28" s="443" t="s">
        <v>615</v>
      </c>
      <c r="G28" s="572" t="s">
        <v>673</v>
      </c>
      <c r="H28" s="425" t="s">
        <v>753</v>
      </c>
      <c r="I28" s="242">
        <f>K21</f>
        <v>30189.791174400001</v>
      </c>
      <c r="J28" s="230" t="str">
        <f>$J$15</f>
        <v>свыше 7 лет</v>
      </c>
    </row>
    <row r="29" spans="1:12" ht="16.5" customHeight="1">
      <c r="A29" s="230">
        <v>25</v>
      </c>
      <c r="B29" s="230" t="s">
        <v>351</v>
      </c>
      <c r="C29" s="328" t="s">
        <v>352</v>
      </c>
      <c r="D29" s="237" t="s">
        <v>316</v>
      </c>
      <c r="E29" s="231">
        <v>1995</v>
      </c>
      <c r="F29" s="443" t="s">
        <v>616</v>
      </c>
      <c r="G29" s="572" t="s">
        <v>673</v>
      </c>
      <c r="H29" s="425" t="s">
        <v>753</v>
      </c>
      <c r="I29" s="242">
        <f>K21</f>
        <v>30189.791174400001</v>
      </c>
      <c r="J29" s="230" t="str">
        <f>$J$15</f>
        <v>свыше 7 лет</v>
      </c>
    </row>
    <row r="30" spans="1:12" ht="16.5" customHeight="1">
      <c r="A30" s="230">
        <v>26</v>
      </c>
      <c r="B30" s="230" t="s">
        <v>351</v>
      </c>
      <c r="C30" s="440" t="s">
        <v>353</v>
      </c>
      <c r="D30" s="231" t="s">
        <v>316</v>
      </c>
      <c r="E30" s="231">
        <v>2004</v>
      </c>
      <c r="F30" s="443" t="s">
        <v>617</v>
      </c>
      <c r="G30" s="572" t="s">
        <v>673</v>
      </c>
      <c r="H30" s="425" t="s">
        <v>753</v>
      </c>
      <c r="I30" s="242">
        <f>K21</f>
        <v>30189.791174400001</v>
      </c>
      <c r="J30" s="230" t="str">
        <f>$J$15</f>
        <v>свыше 7 лет</v>
      </c>
    </row>
    <row r="31" spans="1:12" ht="15.75" customHeight="1">
      <c r="A31" s="230">
        <v>27</v>
      </c>
      <c r="B31" s="230" t="s">
        <v>342</v>
      </c>
      <c r="C31" s="439" t="s">
        <v>354</v>
      </c>
      <c r="D31" s="231" t="s">
        <v>316</v>
      </c>
      <c r="E31" s="231">
        <v>2006</v>
      </c>
      <c r="F31" s="443" t="s">
        <v>617</v>
      </c>
      <c r="G31" s="572" t="s">
        <v>673</v>
      </c>
      <c r="H31" s="425" t="s">
        <v>753</v>
      </c>
      <c r="I31" s="242">
        <f>K21</f>
        <v>30189.791174400001</v>
      </c>
      <c r="J31" s="230" t="str">
        <f ca="1">$J$9</f>
        <v>свыше 7 лет</v>
      </c>
    </row>
    <row r="32" spans="1:12" ht="17.25" customHeight="1">
      <c r="A32" s="230">
        <v>28</v>
      </c>
      <c r="B32" s="230" t="s">
        <v>340</v>
      </c>
      <c r="C32" s="438" t="s">
        <v>355</v>
      </c>
      <c r="D32" s="231" t="s">
        <v>316</v>
      </c>
      <c r="E32" s="231">
        <v>2010</v>
      </c>
      <c r="F32" s="443" t="s">
        <v>617</v>
      </c>
      <c r="G32" s="572" t="s">
        <v>673</v>
      </c>
      <c r="H32" s="425" t="s">
        <v>753</v>
      </c>
      <c r="I32" s="242">
        <f>K21</f>
        <v>30189.791174400001</v>
      </c>
      <c r="J32" s="230" t="str">
        <f>$J$15</f>
        <v>свыше 7 лет</v>
      </c>
    </row>
    <row r="33" spans="1:14" ht="15.75" customHeight="1">
      <c r="A33" s="230">
        <v>29</v>
      </c>
      <c r="B33" s="230" t="s">
        <v>356</v>
      </c>
      <c r="C33" s="438" t="s">
        <v>357</v>
      </c>
      <c r="D33" s="231" t="s">
        <v>316</v>
      </c>
      <c r="E33" s="231">
        <v>2007</v>
      </c>
      <c r="F33" s="443" t="s">
        <v>618</v>
      </c>
      <c r="G33" s="572" t="s">
        <v>673</v>
      </c>
      <c r="H33" s="425" t="s">
        <v>753</v>
      </c>
      <c r="I33" s="242">
        <f>K21</f>
        <v>30189.791174400001</v>
      </c>
      <c r="J33" s="230" t="str">
        <f>$J$15</f>
        <v>свыше 7 лет</v>
      </c>
    </row>
    <row r="34" spans="1:14" ht="15.75" customHeight="1">
      <c r="A34" s="230">
        <v>30</v>
      </c>
      <c r="B34" s="230" t="s">
        <v>358</v>
      </c>
      <c r="C34" s="328" t="s">
        <v>359</v>
      </c>
      <c r="D34" s="237" t="s">
        <v>316</v>
      </c>
      <c r="E34" s="231">
        <v>2007</v>
      </c>
      <c r="F34" s="443" t="s">
        <v>619</v>
      </c>
      <c r="G34" s="572" t="s">
        <v>673</v>
      </c>
      <c r="H34" s="425" t="s">
        <v>753</v>
      </c>
      <c r="I34" s="242">
        <f>K21</f>
        <v>30189.791174400001</v>
      </c>
      <c r="J34" s="230" t="str">
        <f>$J$15</f>
        <v>свыше 7 лет</v>
      </c>
    </row>
    <row r="35" spans="1:14" ht="15.6">
      <c r="A35" s="238"/>
      <c r="B35" s="239" t="s">
        <v>185</v>
      </c>
      <c r="C35" s="240"/>
      <c r="D35" s="238"/>
      <c r="E35" s="238"/>
      <c r="F35" s="445"/>
      <c r="G35" s="571"/>
      <c r="H35" s="426"/>
      <c r="I35" s="241">
        <f>SUM(I5:I34)</f>
        <v>1217099.0018303993</v>
      </c>
      <c r="J35" s="235"/>
      <c r="M35" s="624" t="s">
        <v>478</v>
      </c>
      <c r="N35" s="624" t="s">
        <v>77</v>
      </c>
    </row>
    <row r="36" spans="1:14" ht="15.6">
      <c r="A36" s="173"/>
      <c r="B36" s="173"/>
      <c r="C36" s="578"/>
      <c r="D36" s="578"/>
      <c r="E36" s="578"/>
      <c r="F36" s="579"/>
      <c r="H36" s="580"/>
      <c r="I36" s="580"/>
      <c r="J36" s="174"/>
      <c r="K36" s="624" t="s">
        <v>754</v>
      </c>
      <c r="L36" s="99">
        <f>I17+I20</f>
        <v>54890.529407999995</v>
      </c>
      <c r="M36" s="99">
        <f>L36/1000</f>
        <v>54.890529407999992</v>
      </c>
      <c r="N36" s="624">
        <v>2</v>
      </c>
    </row>
    <row r="37" spans="1:14">
      <c r="A37" s="175"/>
      <c r="B37" s="175"/>
      <c r="C37" s="175"/>
      <c r="D37" s="175"/>
      <c r="E37" s="175"/>
      <c r="F37" s="446"/>
      <c r="G37" s="446"/>
      <c r="H37" s="175"/>
      <c r="I37" s="175"/>
      <c r="J37" s="176"/>
      <c r="K37" s="624" t="s">
        <v>755</v>
      </c>
      <c r="L37" s="99">
        <f>I21+I22+I23+I24+I25+I26+I27+I28+I29+I30+I31+I33+I34+I32</f>
        <v>422657.07644160016</v>
      </c>
      <c r="M37" s="99">
        <f t="shared" ref="M37:M39" si="1">L37/1000</f>
        <v>422.65707644160017</v>
      </c>
      <c r="N37" s="624">
        <v>14</v>
      </c>
    </row>
    <row r="38" spans="1:14" ht="15.6">
      <c r="A38" s="899" t="s">
        <v>554</v>
      </c>
      <c r="B38" s="899"/>
      <c r="C38" s="902"/>
      <c r="D38" s="902"/>
      <c r="E38" s="902"/>
      <c r="F38" s="905"/>
      <c r="G38" s="905"/>
      <c r="H38" s="905"/>
      <c r="I38" s="905"/>
      <c r="J38" s="905"/>
      <c r="K38" s="624" t="s">
        <v>757</v>
      </c>
      <c r="L38" s="99">
        <f>I16</f>
        <v>52264.188287999998</v>
      </c>
      <c r="M38" s="99">
        <f t="shared" si="1"/>
        <v>52.264188288</v>
      </c>
      <c r="N38" s="624">
        <v>1</v>
      </c>
    </row>
    <row r="39" spans="1:14" ht="15.6">
      <c r="A39" s="619"/>
      <c r="B39" s="619"/>
      <c r="C39" s="619"/>
      <c r="D39" s="623"/>
      <c r="E39" s="623"/>
      <c r="F39" s="446"/>
      <c r="G39" s="446"/>
      <c r="H39" s="175"/>
      <c r="I39" s="175"/>
      <c r="J39" s="176"/>
      <c r="K39" s="624" t="s">
        <v>758</v>
      </c>
      <c r="L39" s="99">
        <f>I5+I6+I7+I8+I9+I10+I11+I12+I13+I14+I15</f>
        <v>632396.67828479991</v>
      </c>
      <c r="M39" s="99">
        <f t="shared" si="1"/>
        <v>632.39667828479992</v>
      </c>
      <c r="N39" s="624">
        <v>11</v>
      </c>
    </row>
    <row r="40" spans="1:14" ht="15.6">
      <c r="A40" s="901" t="s">
        <v>532</v>
      </c>
      <c r="B40" s="901"/>
      <c r="C40" s="902"/>
      <c r="D40" s="902"/>
      <c r="E40" s="902"/>
      <c r="F40" s="905"/>
      <c r="G40" s="905"/>
      <c r="H40" s="905"/>
      <c r="I40" s="905"/>
      <c r="J40" s="905"/>
      <c r="L40" s="624" t="s">
        <v>175</v>
      </c>
      <c r="M40" s="99">
        <f>SUM(M36:M39)</f>
        <v>1162.2084724224001</v>
      </c>
      <c r="N40" s="624">
        <f>SUM(N36:N39)</f>
        <v>28</v>
      </c>
    </row>
    <row r="41" spans="1:14" ht="15.6">
      <c r="A41" s="621"/>
      <c r="B41" s="621"/>
      <c r="C41" s="622"/>
      <c r="D41" s="622"/>
      <c r="E41" s="622"/>
      <c r="F41" s="447"/>
      <c r="G41" s="447"/>
      <c r="H41" s="620"/>
      <c r="I41" s="620"/>
      <c r="J41" s="620"/>
    </row>
    <row r="42" spans="1:14" ht="15.6">
      <c r="A42" s="901" t="s">
        <v>695</v>
      </c>
      <c r="B42" s="901"/>
      <c r="C42" s="902"/>
      <c r="D42" s="902"/>
      <c r="E42" s="902"/>
      <c r="F42" s="905"/>
      <c r="G42" s="905"/>
      <c r="H42" s="905"/>
      <c r="I42" s="905"/>
      <c r="J42" s="905"/>
    </row>
    <row r="43" spans="1:14">
      <c r="A43" s="175"/>
      <c r="B43" s="175"/>
      <c r="C43" s="175"/>
      <c r="D43" s="175"/>
      <c r="E43" s="175"/>
      <c r="F43" s="446"/>
      <c r="G43" s="446"/>
      <c r="H43" s="175"/>
      <c r="I43" s="175"/>
      <c r="J43" s="176"/>
    </row>
    <row r="44" spans="1:14">
      <c r="A44" s="175"/>
      <c r="B44" s="175"/>
      <c r="C44" s="175"/>
      <c r="D44" s="175"/>
      <c r="E44" s="175"/>
      <c r="F44" s="446"/>
      <c r="G44" s="446"/>
      <c r="H44" s="175"/>
      <c r="I44" s="175"/>
      <c r="J44" s="176"/>
    </row>
    <row r="45" spans="1:14">
      <c r="A45" s="175"/>
      <c r="B45" s="175"/>
      <c r="C45" s="175"/>
      <c r="D45" s="175"/>
      <c r="E45" s="175"/>
      <c r="F45" s="446"/>
      <c r="G45" s="446"/>
      <c r="H45" s="175"/>
      <c r="I45" s="175"/>
      <c r="J45" s="176"/>
    </row>
  </sheetData>
  <mergeCells count="9">
    <mergeCell ref="A40:J40"/>
    <mergeCell ref="A42:J42"/>
    <mergeCell ref="K17:K20"/>
    <mergeCell ref="L17:L20"/>
    <mergeCell ref="A1:J1"/>
    <mergeCell ref="A2:J2"/>
    <mergeCell ref="K2:M3"/>
    <mergeCell ref="K4:M4"/>
    <mergeCell ref="A38:J38"/>
  </mergeCells>
  <pageMargins left="0.7" right="0.7" top="0.75" bottom="0.75" header="0.3" footer="0.3"/>
  <pageSetup paperSize="9" scale="56" orientation="portrait" verticalDpi="0"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9"/>
  <sheetViews>
    <sheetView view="pageBreakPreview" topLeftCell="A14" zoomScale="90" zoomScaleSheetLayoutView="90" workbookViewId="0">
      <selection activeCell="F19" sqref="F19"/>
    </sheetView>
  </sheetViews>
  <sheetFormatPr defaultRowHeight="14.4"/>
  <cols>
    <col min="1" max="1" width="39.109375" customWidth="1"/>
    <col min="2" max="2" width="59.44140625" customWidth="1"/>
    <col min="3" max="3" width="19" customWidth="1"/>
    <col min="5" max="5" width="11.5546875" customWidth="1"/>
    <col min="6" max="6" width="13.44140625" customWidth="1"/>
  </cols>
  <sheetData>
    <row r="1" spans="1:17" ht="15.6">
      <c r="A1" s="1"/>
      <c r="B1" s="1"/>
      <c r="C1" s="2" t="s">
        <v>122</v>
      </c>
    </row>
    <row r="2" spans="1:17" ht="15.6">
      <c r="A2" s="1"/>
      <c r="B2" s="1"/>
      <c r="C2" s="2" t="s">
        <v>6</v>
      </c>
    </row>
    <row r="3" spans="1:17" ht="15.6">
      <c r="A3" s="1"/>
      <c r="B3" s="1"/>
      <c r="C3" s="2" t="s">
        <v>96</v>
      </c>
    </row>
    <row r="4" spans="1:17" ht="15.6">
      <c r="A4" s="1"/>
      <c r="B4" s="1"/>
      <c r="C4" s="1"/>
    </row>
    <row r="5" spans="1:17" ht="17.399999999999999">
      <c r="A5" s="898" t="s">
        <v>97</v>
      </c>
      <c r="B5" s="898"/>
      <c r="C5" s="898"/>
    </row>
    <row r="6" spans="1:17" ht="15.6">
      <c r="A6" s="1"/>
      <c r="B6" s="1"/>
      <c r="C6" s="1"/>
    </row>
    <row r="7" spans="1:17" ht="16.2" thickBot="1">
      <c r="A7" s="1"/>
      <c r="B7" s="1"/>
      <c r="C7" s="3" t="s">
        <v>9</v>
      </c>
    </row>
    <row r="8" spans="1:17" ht="16.2" thickBot="1">
      <c r="A8" s="4" t="s">
        <v>10</v>
      </c>
      <c r="B8" s="1"/>
      <c r="C8" s="5" t="s">
        <v>627</v>
      </c>
    </row>
    <row r="9" spans="1:17" ht="16.2" thickBot="1">
      <c r="A9" s="4" t="s">
        <v>11</v>
      </c>
      <c r="B9" s="1"/>
      <c r="C9" s="5" t="s">
        <v>197</v>
      </c>
    </row>
    <row r="10" spans="1:17" ht="45" customHeight="1" thickBot="1">
      <c r="A10" s="4" t="s">
        <v>12</v>
      </c>
      <c r="B10" s="1" t="s">
        <v>13</v>
      </c>
      <c r="C10" s="5" t="s">
        <v>14</v>
      </c>
    </row>
    <row r="11" spans="1:17" ht="33" customHeight="1" thickBot="1">
      <c r="A11" s="4" t="s">
        <v>15</v>
      </c>
      <c r="B11" s="1" t="s">
        <v>16</v>
      </c>
      <c r="C11" s="5" t="s">
        <v>17</v>
      </c>
    </row>
    <row r="12" spans="1:17" ht="14.25" customHeight="1" thickBot="1">
      <c r="A12" s="4" t="s">
        <v>18</v>
      </c>
      <c r="B12" s="1" t="s">
        <v>83</v>
      </c>
      <c r="C12" s="5" t="s">
        <v>19</v>
      </c>
    </row>
    <row r="13" spans="1:17" ht="17.25" customHeight="1" thickBot="1">
      <c r="A13" s="4" t="s">
        <v>20</v>
      </c>
      <c r="B13" s="1" t="s">
        <v>21</v>
      </c>
      <c r="C13" s="5" t="s">
        <v>22</v>
      </c>
    </row>
    <row r="14" spans="1:17" ht="16.2" thickBot="1">
      <c r="A14" s="4" t="s">
        <v>23</v>
      </c>
      <c r="B14" s="43" t="s">
        <v>194</v>
      </c>
      <c r="C14" s="46" t="s">
        <v>195</v>
      </c>
      <c r="D14" s="47"/>
      <c r="E14" s="47"/>
      <c r="F14" s="47"/>
      <c r="G14" s="47"/>
      <c r="H14" s="47"/>
      <c r="I14" s="47"/>
      <c r="J14" s="47"/>
      <c r="K14" s="47"/>
      <c r="L14" s="47"/>
      <c r="M14" s="47"/>
      <c r="N14" s="47"/>
      <c r="O14" s="47"/>
      <c r="P14" s="47"/>
      <c r="Q14" s="47"/>
    </row>
    <row r="15" spans="1:17" ht="31.5" customHeight="1" thickBot="1">
      <c r="A15" s="4" t="s">
        <v>24</v>
      </c>
      <c r="B15" s="1" t="s">
        <v>98</v>
      </c>
      <c r="C15" s="5" t="s">
        <v>99</v>
      </c>
    </row>
    <row r="16" spans="1:17" ht="15.6">
      <c r="A16" s="1"/>
      <c r="B16" s="1"/>
      <c r="C16" s="1"/>
    </row>
    <row r="17" spans="1:6" ht="113.25" customHeight="1">
      <c r="A17" s="6" t="s">
        <v>100</v>
      </c>
      <c r="B17" s="6" t="s">
        <v>101</v>
      </c>
      <c r="C17" s="6" t="s">
        <v>102</v>
      </c>
    </row>
    <row r="18" spans="1:6" ht="15.6">
      <c r="A18" s="6">
        <v>1</v>
      </c>
      <c r="B18" s="6">
        <v>2</v>
      </c>
      <c r="C18" s="6">
        <v>3</v>
      </c>
      <c r="E18" s="168" t="s">
        <v>304</v>
      </c>
      <c r="F18" s="168">
        <v>123447543</v>
      </c>
    </row>
    <row r="19" spans="1:6" ht="15.6">
      <c r="A19" s="6" t="s">
        <v>75</v>
      </c>
      <c r="B19" s="6" t="s">
        <v>88</v>
      </c>
      <c r="C19" s="6" t="s">
        <v>75</v>
      </c>
      <c r="E19" s="168" t="s">
        <v>305</v>
      </c>
      <c r="F19" s="168">
        <f>F18/1000</f>
        <v>123447.54300000001</v>
      </c>
    </row>
    <row r="20" spans="1:6" ht="15.6">
      <c r="A20" s="15">
        <f>F19</f>
        <v>123447.54300000001</v>
      </c>
      <c r="B20" s="35">
        <v>3</v>
      </c>
      <c r="C20" s="392">
        <f>A20*B20/100</f>
        <v>3703.4262900000003</v>
      </c>
    </row>
    <row r="21" spans="1:6" ht="15.6">
      <c r="A21" s="14" t="s">
        <v>175</v>
      </c>
      <c r="B21" s="11" t="s">
        <v>176</v>
      </c>
      <c r="C21" s="170">
        <f>C20</f>
        <v>3703.4262900000003</v>
      </c>
    </row>
    <row r="22" spans="1:6" s="48" customFormat="1" ht="15.6">
      <c r="A22" s="78"/>
      <c r="B22" s="86"/>
      <c r="C22" s="82"/>
    </row>
    <row r="23" spans="1:6" s="48" customFormat="1" ht="15.6">
      <c r="A23" s="78"/>
      <c r="B23" s="86"/>
      <c r="C23" s="82"/>
    </row>
    <row r="24" spans="1:6" ht="15.75" customHeight="1">
      <c r="A24" s="9"/>
      <c r="B24" s="9"/>
      <c r="C24" s="9"/>
    </row>
    <row r="25" spans="1:6" ht="15.75" customHeight="1">
      <c r="A25" s="899" t="s">
        <v>551</v>
      </c>
      <c r="B25" s="899"/>
      <c r="C25" s="899"/>
      <c r="D25" s="899"/>
      <c r="E25" s="900"/>
    </row>
    <row r="26" spans="1:6" ht="15.6">
      <c r="A26" s="59"/>
      <c r="B26" s="59"/>
      <c r="C26" s="59"/>
      <c r="D26" s="59"/>
      <c r="E26" s="54"/>
    </row>
    <row r="27" spans="1:6" ht="15.75" customHeight="1">
      <c r="A27" s="901" t="s">
        <v>215</v>
      </c>
      <c r="B27" s="901"/>
      <c r="C27" s="901"/>
      <c r="D27" s="901"/>
      <c r="E27" s="902"/>
    </row>
    <row r="28" spans="1:6" ht="15.6">
      <c r="A28" s="59"/>
      <c r="B28" s="59"/>
      <c r="C28" s="59"/>
      <c r="D28" s="59"/>
      <c r="E28" s="54"/>
    </row>
    <row r="29" spans="1:6" ht="15.75" customHeight="1">
      <c r="A29" s="901" t="s">
        <v>371</v>
      </c>
      <c r="B29" s="901"/>
      <c r="C29" s="901"/>
      <c r="D29" s="901"/>
      <c r="E29" s="902"/>
    </row>
  </sheetData>
  <mergeCells count="4">
    <mergeCell ref="A5:C5"/>
    <mergeCell ref="A25:E25"/>
    <mergeCell ref="A27:E27"/>
    <mergeCell ref="A29:E29"/>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25</vt:i4>
      </vt:variant>
    </vt:vector>
  </HeadingPairs>
  <TitlesOfParts>
    <vt:vector size="53" baseType="lpstr">
      <vt:lpstr>титульный</vt:lpstr>
      <vt:lpstr>10-111</vt:lpstr>
      <vt:lpstr>113</vt:lpstr>
      <vt:lpstr>116-111</vt:lpstr>
      <vt:lpstr>121</vt:lpstr>
      <vt:lpstr>122</vt:lpstr>
      <vt:lpstr>123</vt:lpstr>
      <vt:lpstr>сп 123</vt:lpstr>
      <vt:lpstr>124</vt:lpstr>
      <vt:lpstr>131-2024г</vt:lpstr>
      <vt:lpstr>расш 142 аптечки</vt:lpstr>
      <vt:lpstr>143</vt:lpstr>
      <vt:lpstr>131 по разрядам</vt:lpstr>
      <vt:lpstr>131 штат</vt:lpstr>
      <vt:lpstr>116-135</vt:lpstr>
      <vt:lpstr>144 только КП</vt:lpstr>
      <vt:lpstr>144 уголь расш</vt:lpstr>
      <vt:lpstr>149а</vt:lpstr>
      <vt:lpstr>149зч (2)</vt:lpstr>
      <vt:lpstr>159г</vt:lpstr>
      <vt:lpstr>расш 158</vt:lpstr>
      <vt:lpstr>расш 159</vt:lpstr>
      <vt:lpstr>159 расчет тбо</vt:lpstr>
      <vt:lpstr>169</vt:lpstr>
      <vt:lpstr>161командировки</vt:lpstr>
      <vt:lpstr>161 командировки</vt:lpstr>
      <vt:lpstr>169 тех осм</vt:lpstr>
      <vt:lpstr>136командировка</vt:lpstr>
      <vt:lpstr>'10-111'!Заголовки_для_печати</vt:lpstr>
      <vt:lpstr>'113'!Область_печати</vt:lpstr>
      <vt:lpstr>'116-111'!Область_печати</vt:lpstr>
      <vt:lpstr>'116-135'!Область_печати</vt:lpstr>
      <vt:lpstr>'121'!Область_печати</vt:lpstr>
      <vt:lpstr>'122'!Область_печати</vt:lpstr>
      <vt:lpstr>'123'!Область_печати</vt:lpstr>
      <vt:lpstr>'124'!Область_печати</vt:lpstr>
      <vt:lpstr>'131 по разрядам'!Область_печати</vt:lpstr>
      <vt:lpstr>'131-2024г'!Область_печати</vt:lpstr>
      <vt:lpstr>'136командировка'!Область_печати</vt:lpstr>
      <vt:lpstr>'143'!Область_печати</vt:lpstr>
      <vt:lpstr>'144 только КП'!Область_печати</vt:lpstr>
      <vt:lpstr>'144 уголь расш'!Область_печати</vt:lpstr>
      <vt:lpstr>'149а'!Область_печати</vt:lpstr>
      <vt:lpstr>'149зч (2)'!Область_печати</vt:lpstr>
      <vt:lpstr>'159 расчет тбо'!Область_печати</vt:lpstr>
      <vt:lpstr>'159г'!Область_печати</vt:lpstr>
      <vt:lpstr>'161 командировки'!Область_печати</vt:lpstr>
      <vt:lpstr>'161командировки'!Область_печати</vt:lpstr>
      <vt:lpstr>'169'!Область_печати</vt:lpstr>
      <vt:lpstr>'169 тех осм'!Область_печати</vt:lpstr>
      <vt:lpstr>'расш 158'!Область_печати</vt:lpstr>
      <vt:lpstr>'расш 159'!Область_печати</vt:lpstr>
      <vt:lpstr>'сп 123'!Область_печати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BorLes</dc:creator>
  <cp:lastModifiedBy>Пользователь</cp:lastModifiedBy>
  <cp:lastPrinted>2024-12-30T04:50:39Z</cp:lastPrinted>
  <dcterms:created xsi:type="dcterms:W3CDTF">2019-04-30T09:18:55Z</dcterms:created>
  <dcterms:modified xsi:type="dcterms:W3CDTF">2025-02-11T13:21:12Z</dcterms:modified>
</cp:coreProperties>
</file>